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69 Plattform naBe\09 Aktionsplan\LCC-Tools\"/>
    </mc:Choice>
  </mc:AlternateContent>
  <bookViews>
    <workbookView xWindow="240" yWindow="60" windowWidth="18780" windowHeight="13180"/>
  </bookViews>
  <sheets>
    <sheet name="Lebenszykluskosten" sheetId="1" r:id="rId1"/>
  </sheets>
  <calcPr calcId="162913"/>
</workbook>
</file>

<file path=xl/calcChain.xml><?xml version="1.0" encoding="utf-8"?>
<calcChain xmlns="http://schemas.openxmlformats.org/spreadsheetml/2006/main">
  <c r="D6" i="1" l="1"/>
  <c r="F6" i="1"/>
  <c r="H6" i="1"/>
  <c r="H23" i="1"/>
  <c r="H24" i="1"/>
  <c r="J6" i="1"/>
  <c r="J23" i="1"/>
  <c r="J24" i="1"/>
  <c r="L6" i="1"/>
  <c r="L12" i="1"/>
  <c r="D8" i="1"/>
  <c r="F8" i="1"/>
  <c r="F9" i="1"/>
  <c r="H8" i="1"/>
  <c r="J8" i="1"/>
  <c r="L8" i="1"/>
  <c r="L9" i="1"/>
  <c r="B9" i="1"/>
  <c r="D9" i="1"/>
  <c r="H9" i="1"/>
  <c r="J9" i="1"/>
  <c r="J16" i="1"/>
  <c r="B12" i="1"/>
  <c r="D12" i="1"/>
  <c r="F12" i="1"/>
  <c r="H12" i="1"/>
  <c r="J12" i="1"/>
  <c r="D14" i="1"/>
  <c r="F14" i="1"/>
  <c r="H14" i="1"/>
  <c r="J14" i="1"/>
  <c r="L14" i="1"/>
  <c r="D15" i="1"/>
  <c r="F15" i="1"/>
  <c r="H15" i="1"/>
  <c r="J15" i="1"/>
  <c r="L15" i="1"/>
  <c r="H16" i="1"/>
  <c r="D17" i="1"/>
  <c r="F17" i="1"/>
  <c r="H17" i="1"/>
  <c r="J17" i="1"/>
  <c r="L17" i="1"/>
  <c r="B18" i="1"/>
  <c r="D18" i="1"/>
  <c r="D21" i="1"/>
  <c r="F21" i="1"/>
  <c r="H21" i="1"/>
  <c r="J21" i="1"/>
  <c r="L21" i="1"/>
  <c r="B23" i="1"/>
  <c r="B24" i="1"/>
  <c r="D23" i="1"/>
  <c r="D24" i="1"/>
  <c r="D26" i="1"/>
  <c r="F26" i="1"/>
  <c r="H26" i="1"/>
  <c r="J26" i="1"/>
  <c r="L26" i="1"/>
  <c r="L16" i="1"/>
  <c r="F16" i="1"/>
  <c r="F23" i="1"/>
  <c r="F24" i="1"/>
  <c r="L23" i="1"/>
  <c r="L24" i="1"/>
  <c r="B19" i="1"/>
  <c r="D16" i="1"/>
  <c r="D19" i="1"/>
  <c r="L18" i="1"/>
  <c r="L19" i="1"/>
  <c r="B16" i="1"/>
  <c r="J18" i="1"/>
  <c r="J19" i="1"/>
  <c r="F18" i="1"/>
  <c r="F19" i="1"/>
  <c r="H18" i="1"/>
  <c r="H19" i="1"/>
  <c r="H29" i="1"/>
  <c r="D29" i="1"/>
  <c r="D28" i="1"/>
  <c r="D33" i="1"/>
  <c r="D31" i="1"/>
  <c r="D32" i="1"/>
  <c r="F28" i="1"/>
  <c r="F33" i="1"/>
  <c r="F31" i="1"/>
  <c r="F32" i="1"/>
  <c r="F29" i="1"/>
  <c r="J29" i="1"/>
  <c r="J33" i="1"/>
  <c r="J31" i="1"/>
  <c r="J32" i="1"/>
  <c r="J28" i="1"/>
  <c r="L29" i="1"/>
  <c r="L28" i="1"/>
  <c r="L33" i="1"/>
  <c r="L31" i="1"/>
  <c r="L32" i="1"/>
  <c r="H33" i="1"/>
  <c r="H31" i="1"/>
  <c r="H32" i="1"/>
  <c r="B28" i="1"/>
  <c r="B33" i="1"/>
  <c r="B31" i="1"/>
  <c r="B32" i="1"/>
  <c r="B29" i="1"/>
  <c r="H28" i="1"/>
</calcChain>
</file>

<file path=xl/sharedStrings.xml><?xml version="1.0" encoding="utf-8"?>
<sst xmlns="http://schemas.openxmlformats.org/spreadsheetml/2006/main" count="174" uniqueCount="53">
  <si>
    <t>xxx</t>
  </si>
  <si>
    <t>h</t>
  </si>
  <si>
    <t>€</t>
  </si>
  <si>
    <t>€/h</t>
  </si>
  <si>
    <t>min</t>
  </si>
  <si>
    <t>W</t>
  </si>
  <si>
    <t>kWh</t>
  </si>
  <si>
    <t>Herstellername</t>
  </si>
  <si>
    <t>Angebot 1</t>
  </si>
  <si>
    <t>Angebot 2</t>
  </si>
  <si>
    <t>Angebot  3</t>
  </si>
  <si>
    <t>Angebot  4</t>
  </si>
  <si>
    <t>Angebot 5</t>
  </si>
  <si>
    <t>Angebot  6</t>
  </si>
  <si>
    <t>Technische Details</t>
  </si>
  <si>
    <t>Durchschnittliche Brenndauer [Stunden/Jahr]</t>
  </si>
  <si>
    <t>Tatsächliche Haltbarkeit [Jahre]</t>
  </si>
  <si>
    <t xml:space="preserve">Hinweis: </t>
  </si>
  <si>
    <t>€/a</t>
  </si>
  <si>
    <t>h/a</t>
  </si>
  <si>
    <t>a</t>
  </si>
  <si>
    <t>Stck.</t>
  </si>
  <si>
    <t>Jährliche Unterhaltungspauschale von 2 Minuten/Lampe [Euro/Lampe*Jahr]</t>
  </si>
  <si>
    <t>Strompreis [Euro/kWh]</t>
  </si>
  <si>
    <t>Diskontsatz [%]</t>
  </si>
  <si>
    <t>Angabe für Barwertfaktor für Lebenszykluskosten (LCC)</t>
  </si>
  <si>
    <t>Berechnungshilfe für die Lebenszykluskosten von Lampen</t>
  </si>
  <si>
    <t xml:space="preserve">Dieses Datenblatt ist  für die Berechnung der Lebenszykluskosten von standardisierten Energiesparlampen anwendbar. </t>
  </si>
  <si>
    <t xml:space="preserve">Die Berechnungshilfe kann jederzeit individuell angepasst werden. </t>
  </si>
  <si>
    <t xml:space="preserve">Für jedes der Angebote können Werte in die gelben Zellen eingetragen werden. Weiße Zellen werden automatisch berechnet and sollten nicht überschrieben werden. Die Werte in den grauen Zellen sind für alle Angebote gleich und werden übernommen. </t>
  </si>
  <si>
    <t>Lebensdauer laut Hersteller [Stunden]</t>
  </si>
  <si>
    <t>Lebenszykluskosten gesamt [Euro]</t>
  </si>
  <si>
    <t>Anzahl zu beschaffender Lampen [Stück]</t>
  </si>
  <si>
    <t>Beschaffungspreis pro Lampe [Euro/Lampe]</t>
  </si>
  <si>
    <t xml:space="preserve"> Gesamtpreis der zu beschaffenden Lampe                                                          [ (Lampenanzahl * Beschaffungspreis) ]</t>
  </si>
  <si>
    <t>Preis für Unterhalt und Ersatz der Lampen [Euro/Stunde]</t>
  </si>
  <si>
    <t>Aufwand für Lampenersatz [min/Anzahl Lampe]</t>
  </si>
  <si>
    <t xml:space="preserve">  Preis für Lampenersatz pro Jahr [Euro/Jahr]
[(Anzahl Lampen*Ersatzkosten)/(Tatsächliche Haltbarkeit)]</t>
  </si>
  <si>
    <t>Lampenersatz- und Unterhaltkosten pro Jahr</t>
  </si>
  <si>
    <t>Stromverbrauch der Lampe [Watt]</t>
  </si>
  <si>
    <t>Stromverbrauch Lampe je Jahr [kWh/Jahr]</t>
  </si>
  <si>
    <t>Stromkosten Lampe pro Jahr</t>
  </si>
  <si>
    <t>Lebenszykluskosten je Lampe pro Jahr  [€/a]</t>
  </si>
  <si>
    <t>Beschaffungspreis</t>
  </si>
  <si>
    <t>Lebenszykluskosten je Lampe [Euro/Lampe]</t>
  </si>
  <si>
    <t>Lebenszykluskosten</t>
  </si>
  <si>
    <t>Betriebskosten pro Jahr</t>
  </si>
  <si>
    <t>Betriebskosten gesamt pro Jahr [Euro/Jahr]</t>
  </si>
  <si>
    <t>Betriebskosten gesamt je Lampe und Jahr [Euro/Lampe*Jahr]</t>
  </si>
  <si>
    <t>Energiekosten</t>
  </si>
  <si>
    <t>Betriebskosten</t>
  </si>
  <si>
    <t>Andere Kosten je Lampe [Euro/Lampe]</t>
  </si>
  <si>
    <t>Der Leitfaden wurde erstellt im Rahmen des EU-Projektes „Buy Smart – Green Procurement for Smart Purchasing“, gefördert mit Mitteln des Programms “Intelligent Energy – Europe” der Europäischen Kommission, gefördert vom Bundesministerium für Umwelt, Naturschutz und Reaktorsicherheit aufgrund eines Beschlusses des Deutschen Bundestages sowie von Vergabe24. 
Gefördert durch: 
www.buy-smart.info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</si>
</sst>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
    <numFmt numFmtId="175" formatCode="#,##0.0"/>
  </numFmts>
  <fonts count="6" x14ac:knownFonts="1">
    <font>
      <sz val="10"/>
      <name val="Arial"/>
    </font>
    <font>
      <sz val="11"/>
      <name val="Arial"/>
      <family val="2"/>
    </font>
    <font>
      <b/>
      <sz val="11"/>
      <name val="Arial"/>
      <family val="2"/>
    </font>
    <font>
      <sz val="11"/>
      <color indexed="14"/>
      <name val="Arial"/>
      <family val="2"/>
    </font>
    <font>
      <sz val="8"/>
      <name val="Arial"/>
      <family val="2"/>
    </font>
    <font>
      <b/>
      <sz val="16"/>
      <name val="Arial"/>
      <family val="2"/>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51"/>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174" fontId="1" fillId="2" borderId="0" xfId="0" applyNumberFormat="1" applyFont="1" applyFill="1" applyBorder="1" applyAlignment="1">
      <alignment horizontal="center"/>
    </xf>
    <xf numFmtId="3" fontId="1" fillId="2" borderId="0" xfId="0" applyNumberFormat="1"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xf numFmtId="0" fontId="1" fillId="2" borderId="0" xfId="0" applyFont="1" applyFill="1" applyBorder="1"/>
    <xf numFmtId="0" fontId="2" fillId="2" borderId="0" xfId="0" applyFont="1" applyFill="1" applyBorder="1"/>
    <xf numFmtId="0" fontId="2" fillId="2" borderId="0" xfId="0" applyFont="1" applyFill="1"/>
    <xf numFmtId="0" fontId="3" fillId="2" borderId="0" xfId="0" applyFont="1" applyFill="1" applyBorder="1"/>
    <xf numFmtId="0" fontId="1" fillId="2" borderId="0" xfId="0" applyFont="1" applyFill="1" applyAlignment="1">
      <alignment horizontal="right"/>
    </xf>
    <xf numFmtId="0" fontId="2" fillId="3" borderId="0"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right"/>
    </xf>
    <xf numFmtId="3" fontId="1" fillId="4" borderId="0" xfId="0" applyNumberFormat="1" applyFont="1" applyFill="1" applyBorder="1" applyAlignment="1"/>
    <xf numFmtId="2" fontId="1" fillId="2" borderId="0" xfId="0" applyNumberFormat="1" applyFont="1" applyFill="1" applyBorder="1" applyAlignment="1"/>
    <xf numFmtId="174" fontId="1" fillId="2" borderId="0" xfId="0" applyNumberFormat="1" applyFont="1" applyFill="1" applyBorder="1" applyAlignment="1"/>
    <xf numFmtId="0" fontId="2" fillId="2" borderId="0" xfId="0" applyFont="1" applyFill="1" applyBorder="1" applyAlignment="1">
      <alignment horizontal="right" wrapText="1"/>
    </xf>
    <xf numFmtId="4" fontId="2" fillId="2" borderId="0" xfId="0" applyNumberFormat="1" applyFont="1" applyFill="1" applyBorder="1" applyAlignment="1"/>
    <xf numFmtId="4" fontId="2" fillId="2" borderId="0" xfId="0" applyNumberFormat="1" applyFont="1" applyFill="1" applyBorder="1" applyAlignment="1">
      <alignment horizontal="center"/>
    </xf>
    <xf numFmtId="174" fontId="2" fillId="2" borderId="0" xfId="0" applyNumberFormat="1" applyFont="1" applyFill="1" applyBorder="1" applyAlignment="1">
      <alignment horizontal="center"/>
    </xf>
    <xf numFmtId="0" fontId="1" fillId="2" borderId="0" xfId="0" applyFont="1" applyFill="1" applyBorder="1" applyAlignment="1">
      <alignment horizontal="right" wrapText="1"/>
    </xf>
    <xf numFmtId="1" fontId="1" fillId="4" borderId="0" xfId="0" applyNumberFormat="1" applyFont="1" applyFill="1" applyBorder="1" applyAlignment="1"/>
    <xf numFmtId="4" fontId="1" fillId="2" borderId="0" xfId="0" applyNumberFormat="1" applyFont="1" applyFill="1" applyBorder="1" applyAlignment="1">
      <alignment horizontal="right" wrapText="1"/>
    </xf>
    <xf numFmtId="4" fontId="1" fillId="2" borderId="0" xfId="0" applyNumberFormat="1" applyFont="1" applyFill="1" applyBorder="1" applyAlignment="1">
      <alignment horizontal="center"/>
    </xf>
    <xf numFmtId="2" fontId="1" fillId="4" borderId="0" xfId="0" applyNumberFormat="1" applyFont="1" applyFill="1" applyBorder="1" applyAlignment="1"/>
    <xf numFmtId="4" fontId="2" fillId="2" borderId="0" xfId="0" applyNumberFormat="1" applyFont="1" applyFill="1" applyBorder="1" applyAlignment="1">
      <alignment horizontal="right" wrapText="1"/>
    </xf>
    <xf numFmtId="175" fontId="1" fillId="2" borderId="0" xfId="0" applyNumberFormat="1" applyFont="1" applyFill="1" applyBorder="1" applyAlignment="1"/>
    <xf numFmtId="4" fontId="1" fillId="2" borderId="0" xfId="0" applyNumberFormat="1" applyFont="1" applyFill="1" applyBorder="1" applyAlignment="1">
      <alignment horizontal="right"/>
    </xf>
    <xf numFmtId="2" fontId="2" fillId="2" borderId="0" xfId="0" applyNumberFormat="1" applyFont="1" applyFill="1" applyBorder="1" applyAlignment="1">
      <alignment horizontal="right"/>
    </xf>
    <xf numFmtId="174" fontId="1" fillId="2" borderId="0" xfId="0" applyNumberFormat="1" applyFont="1" applyFill="1" applyBorder="1" applyAlignment="1">
      <alignment horizontal="right"/>
    </xf>
    <xf numFmtId="4" fontId="2" fillId="2" borderId="0" xfId="0" applyNumberFormat="1" applyFont="1" applyFill="1" applyBorder="1" applyAlignment="1">
      <alignment horizontal="right"/>
    </xf>
    <xf numFmtId="0" fontId="2" fillId="5" borderId="0" xfId="0" applyFont="1" applyFill="1" applyBorder="1" applyAlignment="1">
      <alignment horizontal="right"/>
    </xf>
    <xf numFmtId="0" fontId="5" fillId="2" borderId="0" xfId="0" applyFont="1" applyFill="1"/>
    <xf numFmtId="3" fontId="1" fillId="6" borderId="1" xfId="0" applyNumberFormat="1" applyFont="1" applyFill="1" applyBorder="1" applyAlignment="1"/>
    <xf numFmtId="2" fontId="1" fillId="6" borderId="1" xfId="0" applyNumberFormat="1" applyFont="1" applyFill="1" applyBorder="1" applyAlignment="1"/>
    <xf numFmtId="1" fontId="1" fillId="6" borderId="1" xfId="0" applyNumberFormat="1" applyFont="1" applyFill="1" applyBorder="1" applyAlignment="1"/>
    <xf numFmtId="4" fontId="1" fillId="6" borderId="1" xfId="0" applyNumberFormat="1" applyFont="1" applyFill="1" applyBorder="1" applyAlignment="1"/>
    <xf numFmtId="10" fontId="1" fillId="6" borderId="1" xfId="0" applyNumberFormat="1" applyFont="1" applyFill="1" applyBorder="1" applyAlignment="1"/>
    <xf numFmtId="10" fontId="1" fillId="2" borderId="0" xfId="0" applyNumberFormat="1" applyFont="1" applyFill="1" applyBorder="1" applyAlignment="1">
      <alignment horizontal="center"/>
    </xf>
    <xf numFmtId="10" fontId="1" fillId="2" borderId="0" xfId="0" applyNumberFormat="1" applyFont="1" applyFill="1" applyBorder="1" applyAlignment="1"/>
    <xf numFmtId="0" fontId="2" fillId="7" borderId="0" xfId="0" applyFont="1" applyFill="1" applyBorder="1" applyAlignment="1">
      <alignment horizontal="center"/>
    </xf>
    <xf numFmtId="1" fontId="2" fillId="6" borderId="0" xfId="0" applyNumberFormat="1" applyFont="1" applyFill="1" applyBorder="1" applyAlignment="1">
      <alignment horizontal="center"/>
    </xf>
    <xf numFmtId="0" fontId="1" fillId="2" borderId="0" xfId="0" applyFont="1" applyFill="1" applyAlignment="1">
      <alignment horizontal="left" wrapText="1"/>
    </xf>
    <xf numFmtId="0" fontId="1" fillId="6" borderId="0" xfId="0" applyFont="1" applyFill="1" applyBorder="1" applyAlignment="1"/>
    <xf numFmtId="0" fontId="2" fillId="6" borderId="0" xfId="0" applyFont="1" applyFill="1" applyBorder="1" applyAlignment="1"/>
    <xf numFmtId="0" fontId="1" fillId="6" borderId="0" xfId="0" applyFont="1" applyFill="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69850</xdr:colOff>
      <xdr:row>0</xdr:row>
      <xdr:rowOff>38100</xdr:rowOff>
    </xdr:from>
    <xdr:to>
      <xdr:col>13</xdr:col>
      <xdr:colOff>3067050</xdr:colOff>
      <xdr:row>4</xdr:row>
      <xdr:rowOff>215900</xdr:rowOff>
    </xdr:to>
    <xdr:pic>
      <xdr:nvPicPr>
        <xdr:cNvPr id="10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0" y="38100"/>
          <a:ext cx="299720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2425700</xdr:colOff>
      <xdr:row>43</xdr:row>
      <xdr:rowOff>863600</xdr:rowOff>
    </xdr:from>
    <xdr:to>
      <xdr:col>8</xdr:col>
      <xdr:colOff>311150</xdr:colOff>
      <xdr:row>43</xdr:row>
      <xdr:rowOff>3244850</xdr:rowOff>
    </xdr:to>
    <xdr:pic>
      <xdr:nvPicPr>
        <xdr:cNvPr id="1088" name="Picture 52" descr="Alle Logo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5700" y="12992100"/>
          <a:ext cx="6769100"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zoomScale="85" workbookViewId="0">
      <selection activeCell="O17" sqref="O17"/>
    </sheetView>
  </sheetViews>
  <sheetFormatPr baseColWidth="10" defaultColWidth="11.453125" defaultRowHeight="14" x14ac:dyDescent="0.3"/>
  <cols>
    <col min="1" max="1" width="62.54296875" style="4" customWidth="1"/>
    <col min="2" max="2" width="11.453125" style="4"/>
    <col min="3" max="3" width="6.08984375" style="4" customWidth="1"/>
    <col min="4" max="4" width="11.453125" style="4"/>
    <col min="5" max="5" width="6.36328125" style="4" customWidth="1"/>
    <col min="6" max="6" width="11.453125" style="4"/>
    <col min="7" max="7" width="6.36328125" style="4" customWidth="1"/>
    <col min="8" max="8" width="11.453125" style="4"/>
    <col min="9" max="9" width="6.453125" style="4" customWidth="1"/>
    <col min="10" max="10" width="11.453125" style="4"/>
    <col min="11" max="11" width="6.453125" style="4" customWidth="1"/>
    <col min="12" max="12" width="11.453125" style="4"/>
    <col min="13" max="13" width="6.453125" style="4" customWidth="1"/>
    <col min="14" max="14" width="46" style="4" customWidth="1"/>
    <col min="15" max="16384" width="11.453125" style="4"/>
  </cols>
  <sheetData>
    <row r="1" spans="1:14" ht="28.5" customHeight="1" x14ac:dyDescent="0.4">
      <c r="A1" s="34" t="s">
        <v>26</v>
      </c>
    </row>
    <row r="2" spans="1:14" ht="12.75" customHeight="1" x14ac:dyDescent="0.4">
      <c r="A2" s="34"/>
    </row>
    <row r="3" spans="1:14" ht="23.25" customHeight="1" x14ac:dyDescent="0.3">
      <c r="A3" s="10"/>
      <c r="B3" s="42" t="s">
        <v>8</v>
      </c>
      <c r="C3" s="42"/>
      <c r="D3" s="42" t="s">
        <v>9</v>
      </c>
      <c r="E3" s="42"/>
      <c r="F3" s="42" t="s">
        <v>10</v>
      </c>
      <c r="G3" s="42"/>
      <c r="H3" s="42" t="s">
        <v>11</v>
      </c>
      <c r="I3" s="42"/>
      <c r="J3" s="42" t="s">
        <v>12</v>
      </c>
      <c r="K3" s="42"/>
      <c r="L3" s="42" t="s">
        <v>13</v>
      </c>
      <c r="M3" s="42"/>
      <c r="N3" s="5"/>
    </row>
    <row r="4" spans="1:14" ht="23.25" customHeight="1" x14ac:dyDescent="0.3">
      <c r="A4" s="10" t="s">
        <v>7</v>
      </c>
      <c r="B4" s="43" t="s">
        <v>0</v>
      </c>
      <c r="C4" s="43"/>
      <c r="D4" s="43" t="s">
        <v>0</v>
      </c>
      <c r="E4" s="43"/>
      <c r="F4" s="43" t="s">
        <v>0</v>
      </c>
      <c r="G4" s="43"/>
      <c r="H4" s="43" t="s">
        <v>0</v>
      </c>
      <c r="I4" s="43"/>
      <c r="J4" s="43" t="s">
        <v>0</v>
      </c>
      <c r="K4" s="43"/>
      <c r="L4" s="43" t="s">
        <v>0</v>
      </c>
      <c r="M4" s="43"/>
      <c r="N4" s="5"/>
    </row>
    <row r="5" spans="1:14" ht="23.25" customHeight="1" x14ac:dyDescent="0.3">
      <c r="A5" s="33" t="s">
        <v>14</v>
      </c>
      <c r="B5" s="12"/>
      <c r="C5" s="13"/>
      <c r="D5" s="12"/>
      <c r="E5" s="13"/>
      <c r="F5" s="12"/>
      <c r="G5" s="13"/>
      <c r="H5" s="12"/>
      <c r="I5" s="13"/>
      <c r="J5" s="12"/>
      <c r="K5" s="13"/>
      <c r="L5" s="12"/>
      <c r="M5" s="13"/>
      <c r="N5" s="5"/>
    </row>
    <row r="6" spans="1:14" ht="23.25" customHeight="1" x14ac:dyDescent="0.3">
      <c r="A6" s="14" t="s">
        <v>32</v>
      </c>
      <c r="B6" s="35">
        <v>5</v>
      </c>
      <c r="C6" s="2" t="s">
        <v>21</v>
      </c>
      <c r="D6" s="15">
        <f>$B$6</f>
        <v>5</v>
      </c>
      <c r="E6" s="2" t="s">
        <v>21</v>
      </c>
      <c r="F6" s="15">
        <f>$B$6</f>
        <v>5</v>
      </c>
      <c r="G6" s="2" t="s">
        <v>21</v>
      </c>
      <c r="H6" s="15">
        <f>$B$6</f>
        <v>5</v>
      </c>
      <c r="I6" s="2" t="s">
        <v>21</v>
      </c>
      <c r="J6" s="15">
        <f>$B$6</f>
        <v>5</v>
      </c>
      <c r="K6" s="2" t="s">
        <v>21</v>
      </c>
      <c r="L6" s="15">
        <f>$B$6</f>
        <v>5</v>
      </c>
      <c r="M6" s="2" t="s">
        <v>21</v>
      </c>
      <c r="N6" s="5"/>
    </row>
    <row r="7" spans="1:14" ht="23.25" customHeight="1" x14ac:dyDescent="0.3">
      <c r="A7" s="14" t="s">
        <v>30</v>
      </c>
      <c r="B7" s="35">
        <v>10000</v>
      </c>
      <c r="C7" s="2" t="s">
        <v>1</v>
      </c>
      <c r="D7" s="35">
        <v>10000</v>
      </c>
      <c r="E7" s="2" t="s">
        <v>1</v>
      </c>
      <c r="F7" s="35">
        <v>10000</v>
      </c>
      <c r="G7" s="2" t="s">
        <v>1</v>
      </c>
      <c r="H7" s="35">
        <v>10000</v>
      </c>
      <c r="I7" s="1" t="s">
        <v>1</v>
      </c>
      <c r="J7" s="35">
        <v>10000</v>
      </c>
      <c r="K7" s="1" t="s">
        <v>1</v>
      </c>
      <c r="L7" s="35">
        <v>10000</v>
      </c>
      <c r="M7" s="1" t="s">
        <v>1</v>
      </c>
      <c r="N7" s="5"/>
    </row>
    <row r="8" spans="1:14" ht="23.25" customHeight="1" x14ac:dyDescent="0.3">
      <c r="A8" s="14" t="s">
        <v>15</v>
      </c>
      <c r="B8" s="35">
        <v>1000</v>
      </c>
      <c r="C8" s="2" t="s">
        <v>19</v>
      </c>
      <c r="D8" s="15">
        <f>$B$8</f>
        <v>1000</v>
      </c>
      <c r="E8" s="2" t="s">
        <v>19</v>
      </c>
      <c r="F8" s="15">
        <f>$B$8</f>
        <v>1000</v>
      </c>
      <c r="G8" s="2" t="s">
        <v>19</v>
      </c>
      <c r="H8" s="15">
        <f>$B$8</f>
        <v>1000</v>
      </c>
      <c r="I8" s="2" t="s">
        <v>19</v>
      </c>
      <c r="J8" s="15">
        <f>$B$8</f>
        <v>1000</v>
      </c>
      <c r="K8" s="2" t="s">
        <v>19</v>
      </c>
      <c r="L8" s="15">
        <f>$B$8</f>
        <v>1000</v>
      </c>
      <c r="M8" s="2" t="s">
        <v>19</v>
      </c>
      <c r="N8" s="5"/>
    </row>
    <row r="9" spans="1:14" ht="23.25" customHeight="1" x14ac:dyDescent="0.3">
      <c r="A9" s="14" t="s">
        <v>16</v>
      </c>
      <c r="B9" s="16">
        <f>B7/B8</f>
        <v>10</v>
      </c>
      <c r="C9" s="3" t="s">
        <v>20</v>
      </c>
      <c r="D9" s="16">
        <f>D7/D8</f>
        <v>10</v>
      </c>
      <c r="E9" s="3" t="s">
        <v>20</v>
      </c>
      <c r="F9" s="16">
        <f>F7/F8</f>
        <v>10</v>
      </c>
      <c r="G9" s="3" t="s">
        <v>20</v>
      </c>
      <c r="H9" s="16">
        <f>H7/H8</f>
        <v>10</v>
      </c>
      <c r="I9" s="1" t="s">
        <v>20</v>
      </c>
      <c r="J9" s="16">
        <f>J7/J8</f>
        <v>10</v>
      </c>
      <c r="K9" s="1" t="s">
        <v>20</v>
      </c>
      <c r="L9" s="16">
        <f>L7/L8</f>
        <v>10</v>
      </c>
      <c r="M9" s="1" t="s">
        <v>20</v>
      </c>
      <c r="N9" s="6"/>
    </row>
    <row r="10" spans="1:14" ht="23.25" customHeight="1" x14ac:dyDescent="0.3">
      <c r="A10" s="33" t="s">
        <v>43</v>
      </c>
      <c r="B10" s="17"/>
      <c r="C10" s="1"/>
      <c r="D10" s="17"/>
      <c r="E10" s="1"/>
      <c r="F10" s="17"/>
      <c r="G10" s="1"/>
      <c r="H10" s="17"/>
      <c r="I10" s="1"/>
      <c r="J10" s="17"/>
      <c r="K10" s="1"/>
      <c r="L10" s="17"/>
      <c r="M10" s="1"/>
      <c r="N10" s="5"/>
    </row>
    <row r="11" spans="1:14" ht="23.25" customHeight="1" x14ac:dyDescent="0.3">
      <c r="A11" s="14" t="s">
        <v>33</v>
      </c>
      <c r="B11" s="36">
        <v>5</v>
      </c>
      <c r="C11" s="1" t="s">
        <v>2</v>
      </c>
      <c r="D11" s="36">
        <v>0</v>
      </c>
      <c r="E11" s="1" t="s">
        <v>2</v>
      </c>
      <c r="F11" s="36">
        <v>0</v>
      </c>
      <c r="G11" s="1" t="s">
        <v>2</v>
      </c>
      <c r="H11" s="36">
        <v>0</v>
      </c>
      <c r="I11" s="1" t="s">
        <v>2</v>
      </c>
      <c r="J11" s="36">
        <v>0</v>
      </c>
      <c r="K11" s="1" t="s">
        <v>2</v>
      </c>
      <c r="L11" s="36">
        <v>0</v>
      </c>
      <c r="M11" s="1" t="s">
        <v>2</v>
      </c>
      <c r="N11" s="6"/>
    </row>
    <row r="12" spans="1:14" s="7" customFormat="1" ht="31.5" customHeight="1" x14ac:dyDescent="0.3">
      <c r="A12" s="22" t="s">
        <v>34</v>
      </c>
      <c r="B12" s="19">
        <f>(B6*B11)</f>
        <v>25</v>
      </c>
      <c r="C12" s="20" t="s">
        <v>2</v>
      </c>
      <c r="D12" s="19">
        <f>(D6*D11)</f>
        <v>0</v>
      </c>
      <c r="E12" s="20" t="s">
        <v>2</v>
      </c>
      <c r="F12" s="19">
        <f>(F6*F11)</f>
        <v>0</v>
      </c>
      <c r="G12" s="20" t="s">
        <v>2</v>
      </c>
      <c r="H12" s="19">
        <f>(H6*H11)</f>
        <v>0</v>
      </c>
      <c r="I12" s="21" t="s">
        <v>2</v>
      </c>
      <c r="J12" s="19">
        <f>(J6*J11)</f>
        <v>0</v>
      </c>
      <c r="K12" s="21" t="s">
        <v>2</v>
      </c>
      <c r="L12" s="19">
        <f>(L6*L11)</f>
        <v>0</v>
      </c>
      <c r="M12" s="21" t="s">
        <v>2</v>
      </c>
      <c r="N12" s="6"/>
    </row>
    <row r="13" spans="1:14" ht="23.25" customHeight="1" x14ac:dyDescent="0.3">
      <c r="A13" s="33" t="s">
        <v>50</v>
      </c>
      <c r="B13" s="17"/>
      <c r="C13" s="1"/>
      <c r="D13" s="17"/>
      <c r="E13" s="1"/>
      <c r="F13" s="17"/>
      <c r="G13" s="1"/>
      <c r="H13" s="17"/>
      <c r="I13" s="1"/>
      <c r="J13" s="17"/>
      <c r="K13" s="1"/>
      <c r="L13" s="17"/>
      <c r="M13" s="1"/>
      <c r="N13" s="5"/>
    </row>
    <row r="14" spans="1:14" ht="23.25" customHeight="1" x14ac:dyDescent="0.3">
      <c r="A14" s="22" t="s">
        <v>35</v>
      </c>
      <c r="B14" s="37">
        <v>20</v>
      </c>
      <c r="C14" s="1" t="s">
        <v>3</v>
      </c>
      <c r="D14" s="23">
        <f>$B$14</f>
        <v>20</v>
      </c>
      <c r="E14" s="1" t="s">
        <v>3</v>
      </c>
      <c r="F14" s="23">
        <f>$B$14</f>
        <v>20</v>
      </c>
      <c r="G14" s="1" t="s">
        <v>3</v>
      </c>
      <c r="H14" s="23">
        <f>$B$14</f>
        <v>20</v>
      </c>
      <c r="I14" s="1" t="s">
        <v>3</v>
      </c>
      <c r="J14" s="23">
        <f>$B$14</f>
        <v>20</v>
      </c>
      <c r="K14" s="1" t="s">
        <v>3</v>
      </c>
      <c r="L14" s="23">
        <f>$B$14</f>
        <v>20</v>
      </c>
      <c r="M14" s="1" t="s">
        <v>3</v>
      </c>
      <c r="N14" s="5"/>
    </row>
    <row r="15" spans="1:14" ht="23.25" customHeight="1" x14ac:dyDescent="0.3">
      <c r="A15" s="22" t="s">
        <v>36</v>
      </c>
      <c r="B15" s="37">
        <v>5</v>
      </c>
      <c r="C15" s="1" t="s">
        <v>4</v>
      </c>
      <c r="D15" s="23">
        <f>$B$15</f>
        <v>5</v>
      </c>
      <c r="E15" s="1" t="s">
        <v>4</v>
      </c>
      <c r="F15" s="23">
        <f>$B$15</f>
        <v>5</v>
      </c>
      <c r="G15" s="1" t="s">
        <v>4</v>
      </c>
      <c r="H15" s="23">
        <f>$B$15</f>
        <v>5</v>
      </c>
      <c r="I15" s="1" t="s">
        <v>4</v>
      </c>
      <c r="J15" s="23">
        <f>$B$15</f>
        <v>5</v>
      </c>
      <c r="K15" s="1" t="s">
        <v>4</v>
      </c>
      <c r="L15" s="23">
        <f>$B$15</f>
        <v>5</v>
      </c>
      <c r="M15" s="1" t="s">
        <v>4</v>
      </c>
      <c r="N15" s="5"/>
    </row>
    <row r="16" spans="1:14" ht="30" customHeight="1" x14ac:dyDescent="0.3">
      <c r="A16" s="22" t="s">
        <v>37</v>
      </c>
      <c r="B16" s="24">
        <f>IF(B9=0,"Prüfe Haltbarkeit",(B6*(B14/60)*B15)/(B9))</f>
        <v>0.83333333333333326</v>
      </c>
      <c r="C16" s="25" t="s">
        <v>2</v>
      </c>
      <c r="D16" s="24">
        <f>IF(D9=0,"Prüfe Haltbarkeit",(D6*(D14/60)*D15)/(D9))</f>
        <v>0.83333333333333326</v>
      </c>
      <c r="E16" s="25" t="s">
        <v>2</v>
      </c>
      <c r="F16" s="24">
        <f>IF(F9=0,"Prüfe Haltbarkeit",(F6*(F14/60)*F15)/(F9))</f>
        <v>0.83333333333333326</v>
      </c>
      <c r="G16" s="25" t="s">
        <v>2</v>
      </c>
      <c r="H16" s="24">
        <f>IF(H9=0,"Prüfe Haltbarkeit",(H6*(H14/60)*H15)/(H9))</f>
        <v>0.83333333333333326</v>
      </c>
      <c r="I16" s="1" t="s">
        <v>2</v>
      </c>
      <c r="J16" s="24">
        <f>IF(J9=0,"Prüfe Haltbarkeit",(J6*(J14/60)*J15)/(J9))</f>
        <v>0.83333333333333326</v>
      </c>
      <c r="K16" s="1" t="s">
        <v>2</v>
      </c>
      <c r="L16" s="24">
        <f>IF(L9=0,"Prüfe Haltbarkeit",(L6*(L14/60)*L15)/(L9))</f>
        <v>0.83333333333333326</v>
      </c>
      <c r="M16" s="1" t="s">
        <v>2</v>
      </c>
      <c r="N16" s="5"/>
    </row>
    <row r="17" spans="1:15" ht="23.25" customHeight="1" x14ac:dyDescent="0.3">
      <c r="A17" s="22" t="s">
        <v>51</v>
      </c>
      <c r="B17" s="36">
        <v>0</v>
      </c>
      <c r="C17" s="3" t="s">
        <v>2</v>
      </c>
      <c r="D17" s="26">
        <f>$B$17</f>
        <v>0</v>
      </c>
      <c r="E17" s="3" t="s">
        <v>2</v>
      </c>
      <c r="F17" s="26">
        <f>$B$17</f>
        <v>0</v>
      </c>
      <c r="G17" s="3" t="s">
        <v>2</v>
      </c>
      <c r="H17" s="26">
        <f>$B$17</f>
        <v>0</v>
      </c>
      <c r="I17" s="3" t="s">
        <v>2</v>
      </c>
      <c r="J17" s="26">
        <f>$B$17</f>
        <v>0</v>
      </c>
      <c r="K17" s="3" t="s">
        <v>2</v>
      </c>
      <c r="L17" s="26">
        <f>$B$17</f>
        <v>0</v>
      </c>
      <c r="M17" s="3" t="s">
        <v>2</v>
      </c>
      <c r="N17" s="5"/>
    </row>
    <row r="18" spans="1:15" ht="29.25" customHeight="1" x14ac:dyDescent="0.3">
      <c r="A18" s="22" t="s">
        <v>22</v>
      </c>
      <c r="B18" s="36">
        <f>B14/60*2</f>
        <v>0.66666666666666663</v>
      </c>
      <c r="C18" s="3" t="s">
        <v>2</v>
      </c>
      <c r="D18" s="26">
        <f>$B$18</f>
        <v>0.66666666666666663</v>
      </c>
      <c r="E18" s="3" t="s">
        <v>2</v>
      </c>
      <c r="F18" s="26">
        <f>$B$18</f>
        <v>0.66666666666666663</v>
      </c>
      <c r="G18" s="3" t="s">
        <v>2</v>
      </c>
      <c r="H18" s="26">
        <f>$B$18</f>
        <v>0.66666666666666663</v>
      </c>
      <c r="I18" s="3" t="s">
        <v>2</v>
      </c>
      <c r="J18" s="26">
        <f>$B$18</f>
        <v>0.66666666666666663</v>
      </c>
      <c r="K18" s="3" t="s">
        <v>2</v>
      </c>
      <c r="L18" s="26">
        <f>$B$18</f>
        <v>0.66666666666666663</v>
      </c>
      <c r="M18" s="3" t="s">
        <v>2</v>
      </c>
      <c r="N18" s="5"/>
    </row>
    <row r="19" spans="1:15" s="7" customFormat="1" ht="23.25" customHeight="1" x14ac:dyDescent="0.3">
      <c r="A19" s="18" t="s">
        <v>38</v>
      </c>
      <c r="B19" s="27">
        <f>IF(B9=0,"Prüfe Haltbarkeit",B6*(B17+B18)+B16)</f>
        <v>4.1666666666666661</v>
      </c>
      <c r="C19" s="20" t="s">
        <v>2</v>
      </c>
      <c r="D19" s="27">
        <f>IF(D9=0,"Prüfe Haltbarkeit",D6*(D17+D18)+D16)</f>
        <v>4.1666666666666661</v>
      </c>
      <c r="E19" s="20" t="s">
        <v>2</v>
      </c>
      <c r="F19" s="27">
        <f>IF(F9=0,"Prüfe Haltbarkeit",F6*(F17+F18)+F16)</f>
        <v>4.1666666666666661</v>
      </c>
      <c r="G19" s="20" t="s">
        <v>2</v>
      </c>
      <c r="H19" s="27">
        <f>IF(H9=0,"Prüfe Haltbarkeit",H6*(H17+H18)+H16)</f>
        <v>4.1666666666666661</v>
      </c>
      <c r="I19" s="21" t="s">
        <v>2</v>
      </c>
      <c r="J19" s="27">
        <f>IF(J9=0,"Prüfe Haltbarkeit",J6*(J17+J18)+J16)</f>
        <v>4.1666666666666661</v>
      </c>
      <c r="K19" s="21" t="s">
        <v>2</v>
      </c>
      <c r="L19" s="27">
        <f>IF(L9=0,"Prüfe Haltbarkeit",L6*(L17+L18)+L16)</f>
        <v>4.1666666666666661</v>
      </c>
      <c r="M19" s="21" t="s">
        <v>2</v>
      </c>
      <c r="N19" s="6"/>
    </row>
    <row r="20" spans="1:15" ht="23.25" customHeight="1" x14ac:dyDescent="0.3">
      <c r="A20" s="11" t="s">
        <v>49</v>
      </c>
      <c r="B20" s="17"/>
      <c r="C20" s="1"/>
      <c r="D20" s="17"/>
      <c r="E20" s="1"/>
      <c r="F20" s="17"/>
      <c r="G20" s="1"/>
      <c r="H20" s="17"/>
      <c r="I20" s="1"/>
      <c r="J20" s="17"/>
      <c r="K20" s="1"/>
      <c r="L20" s="17"/>
      <c r="M20" s="1"/>
      <c r="N20" s="5"/>
    </row>
    <row r="21" spans="1:15" ht="23.25" customHeight="1" x14ac:dyDescent="0.3">
      <c r="A21" s="14" t="s">
        <v>23</v>
      </c>
      <c r="B21" s="38">
        <v>0.16</v>
      </c>
      <c r="C21" s="1" t="s">
        <v>2</v>
      </c>
      <c r="D21" s="16">
        <f>$B$21</f>
        <v>0.16</v>
      </c>
      <c r="E21" s="1" t="s">
        <v>2</v>
      </c>
      <c r="F21" s="16">
        <f>$B$21</f>
        <v>0.16</v>
      </c>
      <c r="G21" s="1" t="s">
        <v>2</v>
      </c>
      <c r="H21" s="16">
        <f>$B$21</f>
        <v>0.16</v>
      </c>
      <c r="I21" s="1" t="s">
        <v>2</v>
      </c>
      <c r="J21" s="16">
        <f>$B$21</f>
        <v>0.16</v>
      </c>
      <c r="K21" s="1" t="s">
        <v>2</v>
      </c>
      <c r="L21" s="16">
        <f>$B$21</f>
        <v>0.16</v>
      </c>
      <c r="M21" s="1" t="s">
        <v>2</v>
      </c>
      <c r="N21" s="5"/>
    </row>
    <row r="22" spans="1:15" ht="23.25" customHeight="1" x14ac:dyDescent="0.3">
      <c r="A22" s="14" t="s">
        <v>39</v>
      </c>
      <c r="B22" s="37">
        <v>60</v>
      </c>
      <c r="C22" s="1" t="s">
        <v>5</v>
      </c>
      <c r="D22" s="37">
        <v>0</v>
      </c>
      <c r="E22" s="1" t="s">
        <v>5</v>
      </c>
      <c r="F22" s="37">
        <v>0</v>
      </c>
      <c r="G22" s="1" t="s">
        <v>5</v>
      </c>
      <c r="H22" s="37">
        <v>0</v>
      </c>
      <c r="I22" s="1" t="s">
        <v>5</v>
      </c>
      <c r="J22" s="37">
        <v>0</v>
      </c>
      <c r="K22" s="1" t="s">
        <v>5</v>
      </c>
      <c r="L22" s="37">
        <v>0</v>
      </c>
      <c r="M22" s="1" t="s">
        <v>5</v>
      </c>
      <c r="N22" s="5"/>
      <c r="O22" s="5"/>
    </row>
    <row r="23" spans="1:15" ht="23.25" customHeight="1" x14ac:dyDescent="0.3">
      <c r="A23" s="14" t="s">
        <v>40</v>
      </c>
      <c r="B23" s="28">
        <f>(B22*B8*B6)/1000</f>
        <v>300</v>
      </c>
      <c r="C23" s="2" t="s">
        <v>6</v>
      </c>
      <c r="D23" s="28">
        <f>(D22*D8*D6)/1000</f>
        <v>0</v>
      </c>
      <c r="E23" s="2" t="s">
        <v>6</v>
      </c>
      <c r="F23" s="28">
        <f>(F22*F8*F6)/1000</f>
        <v>0</v>
      </c>
      <c r="G23" s="2" t="s">
        <v>6</v>
      </c>
      <c r="H23" s="28">
        <f>(H22*H8*H6)/1000</f>
        <v>0</v>
      </c>
      <c r="I23" s="2" t="s">
        <v>6</v>
      </c>
      <c r="J23" s="28">
        <f>(J22*J8*J6)/1000</f>
        <v>0</v>
      </c>
      <c r="K23" s="2" t="s">
        <v>6</v>
      </c>
      <c r="L23" s="28">
        <f>(L22*L8*L6)/1000</f>
        <v>0</v>
      </c>
      <c r="M23" s="2" t="s">
        <v>6</v>
      </c>
      <c r="N23" s="6"/>
    </row>
    <row r="24" spans="1:15" ht="23.25" customHeight="1" x14ac:dyDescent="0.3">
      <c r="A24" s="11" t="s">
        <v>41</v>
      </c>
      <c r="B24" s="19">
        <f>B23*B21</f>
        <v>48</v>
      </c>
      <c r="C24" s="20" t="s">
        <v>2</v>
      </c>
      <c r="D24" s="19">
        <f>D23*D21</f>
        <v>0</v>
      </c>
      <c r="E24" s="20" t="s">
        <v>2</v>
      </c>
      <c r="F24" s="19">
        <f>F23*F21</f>
        <v>0</v>
      </c>
      <c r="G24" s="20" t="s">
        <v>2</v>
      </c>
      <c r="H24" s="19">
        <f>H23*H21</f>
        <v>0</v>
      </c>
      <c r="I24" s="25" t="s">
        <v>2</v>
      </c>
      <c r="J24" s="19">
        <f>J23*J21</f>
        <v>0</v>
      </c>
      <c r="K24" s="25" t="s">
        <v>2</v>
      </c>
      <c r="L24" s="19">
        <f>L23*L21</f>
        <v>0</v>
      </c>
      <c r="M24" s="25" t="s">
        <v>2</v>
      </c>
      <c r="N24" s="5"/>
    </row>
    <row r="25" spans="1:15" ht="23.25" customHeight="1" x14ac:dyDescent="0.3">
      <c r="A25" s="11" t="s">
        <v>25</v>
      </c>
      <c r="B25" s="17"/>
      <c r="C25" s="1"/>
      <c r="D25" s="17"/>
      <c r="E25" s="1"/>
      <c r="F25" s="17"/>
      <c r="G25" s="1"/>
      <c r="H25" s="17"/>
      <c r="I25" s="1"/>
      <c r="J25" s="17"/>
      <c r="K25" s="1"/>
      <c r="L25" s="17"/>
      <c r="M25" s="1"/>
      <c r="N25" s="5"/>
    </row>
    <row r="26" spans="1:15" ht="23.25" customHeight="1" x14ac:dyDescent="0.3">
      <c r="A26" s="14" t="s">
        <v>24</v>
      </c>
      <c r="B26" s="39">
        <v>0.05</v>
      </c>
      <c r="C26" s="1"/>
      <c r="D26" s="41">
        <f>+$B$26</f>
        <v>0.05</v>
      </c>
      <c r="E26" s="1"/>
      <c r="F26" s="41">
        <f>+$B$26</f>
        <v>0.05</v>
      </c>
      <c r="G26" s="40"/>
      <c r="H26" s="41">
        <f>+$B$26</f>
        <v>0.05</v>
      </c>
      <c r="I26" s="1"/>
      <c r="J26" s="41">
        <f>+$B$26</f>
        <v>0.05</v>
      </c>
      <c r="K26" s="1"/>
      <c r="L26" s="41">
        <f>+$B$26</f>
        <v>0.05</v>
      </c>
      <c r="M26" s="1"/>
      <c r="N26" s="5"/>
      <c r="O26" s="5"/>
    </row>
    <row r="27" spans="1:15" ht="23.25" customHeight="1" x14ac:dyDescent="0.3">
      <c r="A27" s="11" t="s">
        <v>46</v>
      </c>
      <c r="B27" s="17"/>
      <c r="C27" s="1"/>
      <c r="D27" s="17"/>
      <c r="E27" s="1"/>
      <c r="F27" s="17"/>
      <c r="G27" s="1"/>
      <c r="H27" s="17"/>
      <c r="I27" s="1"/>
      <c r="J27" s="17"/>
      <c r="K27" s="1"/>
      <c r="L27" s="17"/>
      <c r="M27" s="1"/>
      <c r="N27" s="5"/>
    </row>
    <row r="28" spans="1:15" ht="23.25" customHeight="1" x14ac:dyDescent="0.3">
      <c r="A28" s="14" t="s">
        <v>47</v>
      </c>
      <c r="B28" s="29">
        <f>IF(B9=0,"-",B19+B24)</f>
        <v>52.166666666666664</v>
      </c>
      <c r="C28" s="25" t="s">
        <v>2</v>
      </c>
      <c r="D28" s="29">
        <f>IF(D9=0,"-",D19+D24)</f>
        <v>4.1666666666666661</v>
      </c>
      <c r="E28" s="25" t="s">
        <v>2</v>
      </c>
      <c r="F28" s="29">
        <f>IF(F9=0,"-",F19+F24)</f>
        <v>4.1666666666666661</v>
      </c>
      <c r="G28" s="25" t="s">
        <v>2</v>
      </c>
      <c r="H28" s="29">
        <f>IF(H9=0,"-",H19+H24)</f>
        <v>4.1666666666666661</v>
      </c>
      <c r="I28" s="25" t="s">
        <v>2</v>
      </c>
      <c r="J28" s="29">
        <f>IF(J9=0,"-",J19+J24)</f>
        <v>4.1666666666666661</v>
      </c>
      <c r="K28" s="25" t="s">
        <v>2</v>
      </c>
      <c r="L28" s="29">
        <f>IF(L9=0,"-",L19+L24)</f>
        <v>4.1666666666666661</v>
      </c>
      <c r="M28" s="25" t="s">
        <v>2</v>
      </c>
      <c r="N28" s="5"/>
    </row>
    <row r="29" spans="1:15" s="7" customFormat="1" ht="23.25" customHeight="1" x14ac:dyDescent="0.3">
      <c r="A29" s="11" t="s">
        <v>48</v>
      </c>
      <c r="B29" s="30">
        <f>IF(B9=0,"-",(B19+B24)/B6)</f>
        <v>10.433333333333334</v>
      </c>
      <c r="C29" s="21" t="s">
        <v>2</v>
      </c>
      <c r="D29" s="30">
        <f>IF(D9=0,"-",(D19+D24)/D6)</f>
        <v>0.83333333333333326</v>
      </c>
      <c r="E29" s="21" t="s">
        <v>2</v>
      </c>
      <c r="F29" s="30">
        <f>IF(F9=0,"-",(F19+F24)/F6)</f>
        <v>0.83333333333333326</v>
      </c>
      <c r="G29" s="21" t="s">
        <v>2</v>
      </c>
      <c r="H29" s="30">
        <f>IF(H9=0,"-",(H19+H24)/H6)</f>
        <v>0.83333333333333326</v>
      </c>
      <c r="I29" s="21" t="s">
        <v>2</v>
      </c>
      <c r="J29" s="30">
        <f>IF(J9=0,"-",(J19+J24)/J6)</f>
        <v>0.83333333333333326</v>
      </c>
      <c r="K29" s="21" t="s">
        <v>2</v>
      </c>
      <c r="L29" s="30">
        <f>IF(L9=0,"-",(L19+L24)/L6)</f>
        <v>0.83333333333333326</v>
      </c>
      <c r="M29" s="21" t="s">
        <v>2</v>
      </c>
      <c r="N29" s="6"/>
    </row>
    <row r="30" spans="1:15" ht="23.25" customHeight="1" x14ac:dyDescent="0.3">
      <c r="A30" s="33" t="s">
        <v>45</v>
      </c>
      <c r="B30" s="31"/>
      <c r="C30" s="17"/>
      <c r="D30" s="31"/>
      <c r="E30" s="17"/>
      <c r="F30" s="31"/>
      <c r="G30" s="17"/>
      <c r="H30" s="31"/>
      <c r="I30" s="17"/>
      <c r="J30" s="31"/>
      <c r="K30" s="17"/>
      <c r="L30" s="31"/>
      <c r="M30" s="17"/>
      <c r="N30" s="8"/>
    </row>
    <row r="31" spans="1:15" s="7" customFormat="1" ht="23.25" customHeight="1" x14ac:dyDescent="0.3">
      <c r="A31" s="14" t="s">
        <v>44</v>
      </c>
      <c r="B31" s="32">
        <f>IF(B9=0,"-",B33/B6)</f>
        <v>85.563434427828213</v>
      </c>
      <c r="C31" s="20" t="s">
        <v>2</v>
      </c>
      <c r="D31" s="32">
        <f>IF(D9=0,"-",D33/D6)</f>
        <v>6.4347791076540108</v>
      </c>
      <c r="E31" s="20" t="s">
        <v>2</v>
      </c>
      <c r="F31" s="32">
        <f>IF(F9=0,"-",F33/F6)</f>
        <v>6.4347791076540108</v>
      </c>
      <c r="G31" s="20" t="s">
        <v>2</v>
      </c>
      <c r="H31" s="32">
        <f>IF(H9=0,"-",H33/H6)</f>
        <v>6.4347791076540108</v>
      </c>
      <c r="I31" s="20" t="s">
        <v>2</v>
      </c>
      <c r="J31" s="32">
        <f>IF(J9=0,"-",J33/J6)</f>
        <v>6.4347791076540108</v>
      </c>
      <c r="K31" s="20" t="s">
        <v>2</v>
      </c>
      <c r="L31" s="32">
        <f>IF(L9=0,"-",L33/L6)</f>
        <v>6.4347791076540108</v>
      </c>
      <c r="M31" s="20" t="s">
        <v>2</v>
      </c>
      <c r="N31" s="6"/>
    </row>
    <row r="32" spans="1:15" s="7" customFormat="1" ht="23.25" customHeight="1" x14ac:dyDescent="0.3">
      <c r="A32" s="14" t="s">
        <v>42</v>
      </c>
      <c r="B32" s="32">
        <f>IF(B9=0,"-",B31/B9)</f>
        <v>8.556343442782822</v>
      </c>
      <c r="C32" s="20" t="s">
        <v>18</v>
      </c>
      <c r="D32" s="32">
        <f>IF(D9=0,"-",D31/D9)</f>
        <v>0.64347791076540106</v>
      </c>
      <c r="E32" s="20" t="s">
        <v>18</v>
      </c>
      <c r="F32" s="32">
        <f>IF(F9=0,"-",F31/F9)</f>
        <v>0.64347791076540106</v>
      </c>
      <c r="G32" s="20" t="s">
        <v>18</v>
      </c>
      <c r="H32" s="32">
        <f>IF(H9=0,"-",H31/H9)</f>
        <v>0.64347791076540106</v>
      </c>
      <c r="I32" s="20" t="s">
        <v>18</v>
      </c>
      <c r="J32" s="32">
        <f>IF(J9=0,"-",J31/J9)</f>
        <v>0.64347791076540106</v>
      </c>
      <c r="K32" s="20" t="s">
        <v>18</v>
      </c>
      <c r="L32" s="32">
        <f>IF(L9=0,"-",L31/L9)</f>
        <v>0.64347791076540106</v>
      </c>
      <c r="M32" s="20" t="s">
        <v>18</v>
      </c>
      <c r="N32" s="6"/>
    </row>
    <row r="33" spans="1:14" ht="23.25" customHeight="1" x14ac:dyDescent="0.3">
      <c r="A33" s="33" t="s">
        <v>31</v>
      </c>
      <c r="B33" s="32">
        <f>IF(B9=0,"-",(B12+(B19+B24)*(-PV(B26,B9,1,0,0))))</f>
        <v>427.81717213914106</v>
      </c>
      <c r="C33" s="20" t="s">
        <v>2</v>
      </c>
      <c r="D33" s="32">
        <f>IF(D9=0,"-",(D12+(D19+D24)*(-PV(D26,D9,1,0,0))))</f>
        <v>32.173895538270052</v>
      </c>
      <c r="E33" s="20" t="s">
        <v>2</v>
      </c>
      <c r="F33" s="32">
        <f>IF(F9=0,"-",(F12+(F19+F24)*(-PV(F26,F9,1,0,0))))</f>
        <v>32.173895538270052</v>
      </c>
      <c r="G33" s="20" t="s">
        <v>2</v>
      </c>
      <c r="H33" s="32">
        <f>IF(H9=0,"-",(H12+(H19+H24)*(-PV(H26,H9,1,0,0))))</f>
        <v>32.173895538270052</v>
      </c>
      <c r="I33" s="20" t="s">
        <v>2</v>
      </c>
      <c r="J33" s="32">
        <f>IF(J9=0,"-",(J12+(J19+J24)*(-PV(J26,J9,1,0,0))))</f>
        <v>32.173895538270052</v>
      </c>
      <c r="K33" s="20" t="s">
        <v>2</v>
      </c>
      <c r="L33" s="32">
        <f>IF(L9=0,"-",(L12+(L19+L24)*(-PV(L26,L9,1,0,0))))</f>
        <v>32.173895538270052</v>
      </c>
      <c r="M33" s="20" t="s">
        <v>2</v>
      </c>
      <c r="N33" s="5"/>
    </row>
    <row r="34" spans="1:14" s="7" customFormat="1" x14ac:dyDescent="0.3">
      <c r="A34" s="11"/>
      <c r="B34" s="32"/>
      <c r="C34" s="20"/>
      <c r="D34" s="32"/>
      <c r="E34" s="20"/>
      <c r="F34" s="32"/>
      <c r="G34" s="20"/>
      <c r="H34" s="32"/>
      <c r="I34" s="20"/>
      <c r="J34" s="32"/>
      <c r="K34" s="20"/>
      <c r="L34" s="32"/>
      <c r="M34" s="20"/>
      <c r="N34" s="6"/>
    </row>
    <row r="35" spans="1:14" s="7" customFormat="1" x14ac:dyDescent="0.3">
      <c r="A35" s="11"/>
      <c r="B35" s="32"/>
      <c r="C35" s="20"/>
      <c r="D35" s="32"/>
      <c r="E35" s="20"/>
      <c r="F35" s="32"/>
      <c r="G35" s="20"/>
      <c r="H35" s="32"/>
      <c r="I35" s="20"/>
      <c r="J35" s="32"/>
      <c r="K35" s="20"/>
      <c r="L35" s="32"/>
      <c r="M35" s="20"/>
      <c r="N35" s="6"/>
    </row>
    <row r="36" spans="1:14" s="7" customFormat="1" x14ac:dyDescent="0.3">
      <c r="A36" s="11"/>
      <c r="B36" s="32"/>
      <c r="C36" s="20"/>
      <c r="D36" s="32"/>
      <c r="E36" s="20"/>
      <c r="F36" s="32"/>
      <c r="G36" s="20"/>
      <c r="H36" s="32"/>
      <c r="I36" s="20"/>
      <c r="J36" s="32"/>
      <c r="K36" s="20"/>
      <c r="L36" s="32"/>
      <c r="M36" s="20"/>
      <c r="N36" s="6"/>
    </row>
    <row r="37" spans="1:14" x14ac:dyDescent="0.3">
      <c r="A37" s="46" t="s">
        <v>17</v>
      </c>
      <c r="B37" s="46"/>
      <c r="C37" s="46"/>
      <c r="D37" s="46"/>
      <c r="E37" s="46"/>
      <c r="F37" s="46"/>
      <c r="G37" s="46"/>
      <c r="H37" s="46"/>
      <c r="I37" s="46"/>
      <c r="J37" s="46"/>
      <c r="K37" s="46"/>
      <c r="L37" s="46"/>
      <c r="M37" s="46"/>
      <c r="N37" s="5"/>
    </row>
    <row r="38" spans="1:14" ht="22.5" customHeight="1" x14ac:dyDescent="0.3">
      <c r="A38" s="47" t="s">
        <v>27</v>
      </c>
      <c r="B38" s="47"/>
      <c r="C38" s="47"/>
      <c r="D38" s="47"/>
      <c r="E38" s="47"/>
      <c r="F38" s="47"/>
      <c r="G38" s="47"/>
      <c r="H38" s="47"/>
      <c r="I38" s="47"/>
      <c r="J38" s="47"/>
      <c r="K38" s="47"/>
      <c r="L38" s="47"/>
      <c r="M38" s="47"/>
      <c r="N38" s="5"/>
    </row>
    <row r="39" spans="1:14" ht="36.75" customHeight="1" x14ac:dyDescent="0.3">
      <c r="A39" s="47" t="s">
        <v>29</v>
      </c>
      <c r="B39" s="47"/>
      <c r="C39" s="47"/>
      <c r="D39" s="47"/>
      <c r="E39" s="47"/>
      <c r="F39" s="47"/>
      <c r="G39" s="47"/>
      <c r="H39" s="47"/>
      <c r="I39" s="47"/>
      <c r="J39" s="47"/>
      <c r="K39" s="47"/>
      <c r="L39" s="47"/>
      <c r="M39" s="47"/>
      <c r="N39" s="5"/>
    </row>
    <row r="40" spans="1:14" ht="22.5" customHeight="1" x14ac:dyDescent="0.3">
      <c r="A40" s="45" t="s">
        <v>28</v>
      </c>
      <c r="B40" s="45"/>
      <c r="C40" s="45"/>
      <c r="D40" s="45"/>
      <c r="E40" s="45"/>
      <c r="F40" s="45"/>
      <c r="G40" s="45"/>
      <c r="H40" s="45"/>
      <c r="I40" s="45"/>
      <c r="J40" s="45"/>
      <c r="K40" s="45"/>
      <c r="L40" s="45"/>
      <c r="M40" s="45"/>
    </row>
    <row r="43" spans="1:14" x14ac:dyDescent="0.3">
      <c r="A43" s="9"/>
    </row>
    <row r="44" spans="1:14" ht="256.5" customHeight="1" x14ac:dyDescent="0.3">
      <c r="A44" s="44" t="s">
        <v>52</v>
      </c>
      <c r="B44" s="44"/>
      <c r="C44" s="44"/>
      <c r="D44" s="44"/>
      <c r="E44" s="44"/>
      <c r="F44" s="44"/>
      <c r="G44" s="44"/>
      <c r="H44" s="44"/>
      <c r="I44" s="44"/>
      <c r="J44" s="44"/>
      <c r="K44" s="44"/>
      <c r="L44" s="44"/>
      <c r="M44" s="44"/>
    </row>
    <row r="45" spans="1:14" x14ac:dyDescent="0.3">
      <c r="A45" s="9"/>
    </row>
    <row r="46" spans="1:14" x14ac:dyDescent="0.3">
      <c r="A46" s="9"/>
    </row>
  </sheetData>
  <mergeCells count="17">
    <mergeCell ref="A44:M44"/>
    <mergeCell ref="A40:M40"/>
    <mergeCell ref="A37:M37"/>
    <mergeCell ref="A38:M38"/>
    <mergeCell ref="A39:M39"/>
    <mergeCell ref="F4:G4"/>
    <mergeCell ref="H4:I4"/>
    <mergeCell ref="B4:C4"/>
    <mergeCell ref="D4:E4"/>
    <mergeCell ref="J3:K3"/>
    <mergeCell ref="L3:M3"/>
    <mergeCell ref="J4:K4"/>
    <mergeCell ref="L4:M4"/>
    <mergeCell ref="B3:C3"/>
    <mergeCell ref="D3:E3"/>
    <mergeCell ref="F3:G3"/>
    <mergeCell ref="H3:I3"/>
  </mergeCells>
  <phoneticPr fontId="4" type="noConversion"/>
  <pageMargins left="0.78740157499999996" right="0.78740157499999996" top="0.984251969" bottom="0.984251969" header="0.4921259845" footer="0.4921259845"/>
  <pageSetup paperSize="9" scale="52" orientation="landscape" r:id="rId1"/>
  <headerFooter alignWithMargins="0">
    <oddHeader>&amp;CBerechnungshilfe Lebenszykluskosten
- Lampen -</oddHeader>
    <oddFooter>&amp;CEuropäisches Modellprojekt GreenLabelsPurchase - making a greener procurement with energy labels; www.greenlabelspurchase.net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Lebenszykluskosten</vt:lpstr>
    </vt:vector>
  </TitlesOfParts>
  <Company>Berliner Energie 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riemeier</dc:creator>
  <cp:lastModifiedBy>Ambach Christoph</cp:lastModifiedBy>
  <cp:lastPrinted>2007-03-02T10:53:06Z</cp:lastPrinted>
  <dcterms:created xsi:type="dcterms:W3CDTF">2007-01-31T09:46:38Z</dcterms:created>
  <dcterms:modified xsi:type="dcterms:W3CDTF">2021-06-24T07:33:59Z</dcterms:modified>
</cp:coreProperties>
</file>