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U:\69 Plattform naBe\09 Aktionsplan\LCC-Tools\Tools_Online\"/>
    </mc:Choice>
  </mc:AlternateContent>
  <xr:revisionPtr revIDLastSave="0" documentId="13_ncr:1_{3D481A50-DDF4-4EB4-9AF5-0BD09E38EB6E}" xr6:coauthVersionLast="47" xr6:coauthVersionMax="47" xr10:uidLastSave="{00000000-0000-0000-0000-000000000000}"/>
  <bookViews>
    <workbookView xWindow="28680" yWindow="-120" windowWidth="29040" windowHeight="15840" xr2:uid="{00000000-000D-0000-FFFF-FFFF00000000}"/>
  </bookViews>
  <sheets>
    <sheet name="TCO-Berechnung" sheetId="1" r:id="rId1"/>
    <sheet name="Informatione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31" i="1" l="1"/>
  <c r="N31" i="1"/>
  <c r="O31" i="1"/>
  <c r="P31" i="1"/>
  <c r="Q31" i="1"/>
  <c r="R31" i="1"/>
  <c r="S31" i="1"/>
  <c r="T31" i="1"/>
  <c r="U31" i="1"/>
  <c r="V31" i="1"/>
  <c r="W31" i="1"/>
  <c r="X31" i="1"/>
  <c r="Y31" i="1"/>
  <c r="Z31" i="1"/>
  <c r="AA31" i="1"/>
  <c r="J83" i="1" l="1"/>
  <c r="I83" i="1"/>
  <c r="H83" i="1"/>
  <c r="G83" i="1"/>
  <c r="F83" i="1"/>
  <c r="J82" i="1"/>
  <c r="I82" i="1"/>
  <c r="H82" i="1"/>
  <c r="G82" i="1"/>
  <c r="F82" i="1"/>
  <c r="F80" i="1" l="1"/>
  <c r="E31" i="1"/>
  <c r="F31" i="1"/>
  <c r="G31" i="1"/>
  <c r="H31" i="1"/>
  <c r="I31" i="1"/>
  <c r="J31" i="1"/>
  <c r="K31" i="1"/>
  <c r="L31" i="1"/>
  <c r="M31" i="1"/>
  <c r="D31" i="1"/>
  <c r="D29" i="1"/>
  <c r="D33" i="1" l="1"/>
  <c r="D34" i="1" s="1"/>
  <c r="D35" i="1" s="1"/>
  <c r="D49" i="1"/>
  <c r="D50" i="1" s="1"/>
  <c r="D51" i="1" s="1"/>
  <c r="D45" i="1"/>
  <c r="D46" i="1" s="1"/>
  <c r="D47" i="1" s="1"/>
  <c r="D41" i="1"/>
  <c r="D42" i="1" s="1"/>
  <c r="D43" i="1" s="1"/>
  <c r="D37" i="1"/>
  <c r="D38" i="1" s="1"/>
  <c r="D39" i="1" s="1"/>
  <c r="E29" i="1"/>
  <c r="D30" i="1"/>
  <c r="E45" i="1" l="1"/>
  <c r="E46" i="1" s="1"/>
  <c r="E47" i="1" s="1"/>
  <c r="E41" i="1"/>
  <c r="E42" i="1" s="1"/>
  <c r="E43" i="1" s="1"/>
  <c r="E33" i="1"/>
  <c r="E37" i="1"/>
  <c r="E49" i="1"/>
  <c r="E50" i="1" s="1"/>
  <c r="E51" i="1" s="1"/>
  <c r="E34" i="1"/>
  <c r="E35" i="1" s="1"/>
  <c r="E38" i="1"/>
  <c r="E39" i="1" s="1"/>
  <c r="E30" i="1"/>
  <c r="F29" i="1"/>
  <c r="G80" i="1"/>
  <c r="H80" i="1"/>
  <c r="I80" i="1"/>
  <c r="J80" i="1"/>
  <c r="F49" i="1" l="1"/>
  <c r="F50" i="1" s="1"/>
  <c r="F51" i="1" s="1"/>
  <c r="F37" i="1"/>
  <c r="F38" i="1" s="1"/>
  <c r="F39" i="1" s="1"/>
  <c r="F33" i="1"/>
  <c r="F34" i="1" s="1"/>
  <c r="F35" i="1" s="1"/>
  <c r="F45" i="1"/>
  <c r="F46" i="1" s="1"/>
  <c r="F47" i="1" s="1"/>
  <c r="F41" i="1"/>
  <c r="F42" i="1" s="1"/>
  <c r="F43" i="1" s="1"/>
  <c r="G29" i="1"/>
  <c r="F30" i="1"/>
  <c r="H29" i="1"/>
  <c r="G30" i="1" l="1"/>
  <c r="H37" i="1"/>
  <c r="H38" i="1" s="1"/>
  <c r="H33" i="1"/>
  <c r="H34" i="1" s="1"/>
  <c r="H45" i="1"/>
  <c r="H41" i="1"/>
  <c r="H42" i="1" s="1"/>
  <c r="H49" i="1"/>
  <c r="H50" i="1" s="1"/>
  <c r="G45" i="1"/>
  <c r="G46" i="1" s="1"/>
  <c r="G47" i="1" s="1"/>
  <c r="G41" i="1"/>
  <c r="G42" i="1" s="1"/>
  <c r="G43" i="1" s="1"/>
  <c r="G37" i="1"/>
  <c r="G38" i="1" s="1"/>
  <c r="G39" i="1" s="1"/>
  <c r="G33" i="1"/>
  <c r="G34" i="1" s="1"/>
  <c r="G35" i="1" s="1"/>
  <c r="G49" i="1"/>
  <c r="G50" i="1" s="1"/>
  <c r="G51" i="1" s="1"/>
  <c r="H46" i="1"/>
  <c r="I29" i="1"/>
  <c r="H30" i="1"/>
  <c r="I33" i="1" l="1"/>
  <c r="I34" i="1" s="1"/>
  <c r="I49" i="1"/>
  <c r="I50" i="1" s="1"/>
  <c r="I37" i="1"/>
  <c r="I38" i="1" s="1"/>
  <c r="I45" i="1"/>
  <c r="I41" i="1"/>
  <c r="I42" i="1" s="1"/>
  <c r="I46" i="1"/>
  <c r="H35" i="1"/>
  <c r="H39" i="1"/>
  <c r="H43" i="1"/>
  <c r="H51" i="1"/>
  <c r="J29" i="1"/>
  <c r="I30" i="1"/>
  <c r="H47" i="1"/>
  <c r="J41" i="1" l="1"/>
  <c r="J42" i="1" s="1"/>
  <c r="J33" i="1"/>
  <c r="J34" i="1" s="1"/>
  <c r="J49" i="1"/>
  <c r="J45" i="1"/>
  <c r="J46" i="1" s="1"/>
  <c r="J37" i="1"/>
  <c r="J38" i="1" s="1"/>
  <c r="I39" i="1"/>
  <c r="J50" i="1"/>
  <c r="I35" i="1"/>
  <c r="I43" i="1"/>
  <c r="I51" i="1"/>
  <c r="K29" i="1"/>
  <c r="I47" i="1"/>
  <c r="J30" i="1"/>
  <c r="K41" i="1" l="1"/>
  <c r="K42" i="1" s="1"/>
  <c r="K37" i="1"/>
  <c r="K38" i="1" s="1"/>
  <c r="K49" i="1"/>
  <c r="K50" i="1" s="1"/>
  <c r="K45" i="1"/>
  <c r="K46" i="1" s="1"/>
  <c r="K33" i="1"/>
  <c r="K34" i="1" s="1"/>
  <c r="J39" i="1"/>
  <c r="J35" i="1"/>
  <c r="J43" i="1"/>
  <c r="J51" i="1"/>
  <c r="L29" i="1"/>
  <c r="K30" i="1"/>
  <c r="J47" i="1"/>
  <c r="L49" i="1" l="1"/>
  <c r="L50" i="1" s="1"/>
  <c r="L45" i="1"/>
  <c r="L46" i="1" s="1"/>
  <c r="L41" i="1"/>
  <c r="L42" i="1" s="1"/>
  <c r="L37" i="1"/>
  <c r="L33" i="1"/>
  <c r="L34" i="1" s="1"/>
  <c r="K39" i="1"/>
  <c r="K35" i="1"/>
  <c r="L38" i="1"/>
  <c r="K51" i="1"/>
  <c r="K43" i="1"/>
  <c r="L30" i="1"/>
  <c r="M29" i="1"/>
  <c r="K47" i="1"/>
  <c r="M45" i="1" l="1"/>
  <c r="M33" i="1"/>
  <c r="M34" i="1" s="1"/>
  <c r="M37" i="1"/>
  <c r="M49" i="1"/>
  <c r="M50" i="1" s="1"/>
  <c r="M41" i="1"/>
  <c r="M42" i="1" s="1"/>
  <c r="L39" i="1"/>
  <c r="L35" i="1"/>
  <c r="M46" i="1"/>
  <c r="N29" i="1"/>
  <c r="L51" i="1"/>
  <c r="L43" i="1"/>
  <c r="M30" i="1"/>
  <c r="M38" i="1"/>
  <c r="L47" i="1"/>
  <c r="N49" i="1" l="1"/>
  <c r="N50" i="1" s="1"/>
  <c r="N37" i="1"/>
  <c r="N38" i="1" s="1"/>
  <c r="N33" i="1"/>
  <c r="N34" i="1" s="1"/>
  <c r="N45" i="1"/>
  <c r="N46" i="1" s="1"/>
  <c r="N41" i="1"/>
  <c r="N42" i="1" s="1"/>
  <c r="M35" i="1"/>
  <c r="M39" i="1"/>
  <c r="G81" i="1" s="1"/>
  <c r="G84" i="1" s="1"/>
  <c r="F81" i="1"/>
  <c r="F84" i="1" s="1"/>
  <c r="O29" i="1"/>
  <c r="N30" i="1"/>
  <c r="M43" i="1"/>
  <c r="M51" i="1"/>
  <c r="M47" i="1"/>
  <c r="I81" i="1" s="1"/>
  <c r="I84" i="1" s="1"/>
  <c r="O45" i="1" l="1"/>
  <c r="O46" i="1" s="1"/>
  <c r="O41" i="1"/>
  <c r="O37" i="1"/>
  <c r="O33" i="1"/>
  <c r="O34" i="1" s="1"/>
  <c r="O49" i="1"/>
  <c r="O50" i="1" s="1"/>
  <c r="N39" i="1"/>
  <c r="N35" i="1"/>
  <c r="N51" i="1"/>
  <c r="J81" i="1"/>
  <c r="J84" i="1" s="1"/>
  <c r="N43" i="1"/>
  <c r="H81" i="1"/>
  <c r="H84" i="1" s="1"/>
  <c r="O30" i="1"/>
  <c r="N47" i="1"/>
  <c r="P29" i="1"/>
  <c r="O38" i="1"/>
  <c r="O42" i="1"/>
  <c r="P37" i="1" l="1"/>
  <c r="P38" i="1" s="1"/>
  <c r="P33" i="1"/>
  <c r="P34" i="1" s="1"/>
  <c r="P45" i="1"/>
  <c r="P41" i="1"/>
  <c r="P49" i="1"/>
  <c r="P50" i="1" s="1"/>
  <c r="O39" i="1"/>
  <c r="O35" i="1"/>
  <c r="O51" i="1"/>
  <c r="O47" i="1"/>
  <c r="O43" i="1"/>
  <c r="P30" i="1"/>
  <c r="Q29" i="1"/>
  <c r="P46" i="1"/>
  <c r="P42" i="1"/>
  <c r="Q49" i="1" l="1"/>
  <c r="Q50" i="1" s="1"/>
  <c r="Q45" i="1"/>
  <c r="Q46" i="1" s="1"/>
  <c r="Q33" i="1"/>
  <c r="Q34" i="1" s="1"/>
  <c r="Q41" i="1"/>
  <c r="Q37" i="1"/>
  <c r="P51" i="1"/>
  <c r="P47" i="1"/>
  <c r="P39" i="1"/>
  <c r="P35" i="1"/>
  <c r="P43" i="1"/>
  <c r="R29" i="1"/>
  <c r="Q42" i="1"/>
  <c r="Q38" i="1"/>
  <c r="Q30" i="1"/>
  <c r="R41" i="1" l="1"/>
  <c r="R42" i="1" s="1"/>
  <c r="R45" i="1"/>
  <c r="R46" i="1" s="1"/>
  <c r="R33" i="1"/>
  <c r="R49" i="1"/>
  <c r="R50" i="1" s="1"/>
  <c r="R37" i="1"/>
  <c r="R38" i="1" s="1"/>
  <c r="Q47" i="1"/>
  <c r="Q51" i="1"/>
  <c r="Q39" i="1"/>
  <c r="Q35" i="1"/>
  <c r="Q43" i="1"/>
  <c r="S29" i="1"/>
  <c r="R34" i="1"/>
  <c r="R30" i="1"/>
  <c r="S49" i="1" l="1"/>
  <c r="S50" i="1" s="1"/>
  <c r="S41" i="1"/>
  <c r="S42" i="1" s="1"/>
  <c r="S33" i="1"/>
  <c r="S34" i="1" s="1"/>
  <c r="S45" i="1"/>
  <c r="S46" i="1" s="1"/>
  <c r="S37" i="1"/>
  <c r="S38" i="1" s="1"/>
  <c r="R47" i="1"/>
  <c r="R51" i="1"/>
  <c r="R39" i="1"/>
  <c r="R35" i="1"/>
  <c r="R43" i="1"/>
  <c r="T29" i="1"/>
  <c r="S30" i="1"/>
  <c r="T49" i="1" l="1"/>
  <c r="T50" i="1" s="1"/>
  <c r="T45" i="1"/>
  <c r="T46" i="1" s="1"/>
  <c r="T41" i="1"/>
  <c r="T37" i="1"/>
  <c r="T33" i="1"/>
  <c r="T34" i="1" s="1"/>
  <c r="S47" i="1"/>
  <c r="S51" i="1"/>
  <c r="S39" i="1"/>
  <c r="S35" i="1"/>
  <c r="S43" i="1"/>
  <c r="T30" i="1"/>
  <c r="U29" i="1"/>
  <c r="T42" i="1"/>
  <c r="T38" i="1"/>
  <c r="U49" i="1" l="1"/>
  <c r="U50" i="1" s="1"/>
  <c r="U41" i="1"/>
  <c r="U42" i="1" s="1"/>
  <c r="U37" i="1"/>
  <c r="U38" i="1" s="1"/>
  <c r="U33" i="1"/>
  <c r="U34" i="1" s="1"/>
  <c r="U45" i="1"/>
  <c r="U46" i="1" s="1"/>
  <c r="T43" i="1"/>
  <c r="T51" i="1"/>
  <c r="T47" i="1"/>
  <c r="T39" i="1"/>
  <c r="T35" i="1"/>
  <c r="V29" i="1"/>
  <c r="U30" i="1"/>
  <c r="V49" i="1" l="1"/>
  <c r="V50" i="1" s="1"/>
  <c r="V37" i="1"/>
  <c r="V33" i="1"/>
  <c r="V45" i="1"/>
  <c r="V46" i="1" s="1"/>
  <c r="V41" i="1"/>
  <c r="V42" i="1" s="1"/>
  <c r="U43" i="1"/>
  <c r="U51" i="1"/>
  <c r="U47" i="1"/>
  <c r="U39" i="1"/>
  <c r="U35" i="1"/>
  <c r="V30" i="1"/>
  <c r="W29" i="1"/>
  <c r="V38" i="1"/>
  <c r="V34" i="1"/>
  <c r="W45" i="1" l="1"/>
  <c r="W46" i="1" s="1"/>
  <c r="W41" i="1"/>
  <c r="W37" i="1"/>
  <c r="W38" i="1" s="1"/>
  <c r="W33" i="1"/>
  <c r="W49" i="1"/>
  <c r="W50" i="1" s="1"/>
  <c r="V43" i="1"/>
  <c r="V51" i="1"/>
  <c r="V47" i="1"/>
  <c r="V39" i="1"/>
  <c r="V35" i="1"/>
  <c r="W30" i="1"/>
  <c r="X29" i="1"/>
  <c r="W34" i="1"/>
  <c r="W42" i="1"/>
  <c r="W39" i="1" l="1"/>
  <c r="X37" i="1"/>
  <c r="X38" i="1" s="1"/>
  <c r="X33" i="1"/>
  <c r="X34" i="1" s="1"/>
  <c r="X45" i="1"/>
  <c r="X41" i="1"/>
  <c r="X42" i="1" s="1"/>
  <c r="X49" i="1"/>
  <c r="X50" i="1" s="1"/>
  <c r="W51" i="1"/>
  <c r="W43" i="1"/>
  <c r="W47" i="1"/>
  <c r="W35" i="1"/>
  <c r="Y29" i="1"/>
  <c r="X46" i="1"/>
  <c r="X30" i="1"/>
  <c r="X39" i="1" l="1"/>
  <c r="X47" i="1"/>
  <c r="Y33" i="1"/>
  <c r="Y49" i="1"/>
  <c r="Y50" i="1" s="1"/>
  <c r="Y45" i="1"/>
  <c r="Y46" i="1" s="1"/>
  <c r="Y41" i="1"/>
  <c r="Y42" i="1" s="1"/>
  <c r="Y37" i="1"/>
  <c r="Y38" i="1" s="1"/>
  <c r="Y39" i="1" s="1"/>
  <c r="X51" i="1"/>
  <c r="X43" i="1"/>
  <c r="X35" i="1"/>
  <c r="Y30" i="1"/>
  <c r="Z29" i="1"/>
  <c r="Y34" i="1"/>
  <c r="Y47" i="1" l="1"/>
  <c r="Z41" i="1"/>
  <c r="Z42" i="1" s="1"/>
  <c r="Z49" i="1"/>
  <c r="Z50" i="1" s="1"/>
  <c r="Z37" i="1"/>
  <c r="Z38" i="1" s="1"/>
  <c r="Z39" i="1" s="1"/>
  <c r="Z33" i="1"/>
  <c r="Z34" i="1" s="1"/>
  <c r="Z45" i="1"/>
  <c r="Z46" i="1" s="1"/>
  <c r="Z47" i="1" s="1"/>
  <c r="Y51" i="1"/>
  <c r="Y43" i="1"/>
  <c r="Y35" i="1"/>
  <c r="Z30" i="1"/>
  <c r="AA29" i="1"/>
  <c r="AA41" i="1" l="1"/>
  <c r="AA42" i="1" s="1"/>
  <c r="AA37" i="1"/>
  <c r="AA38" i="1" s="1"/>
  <c r="AA39" i="1" s="1"/>
  <c r="AA33" i="1"/>
  <c r="AA34" i="1" s="1"/>
  <c r="AA49" i="1"/>
  <c r="AA50" i="1" s="1"/>
  <c r="AA45" i="1"/>
  <c r="AA46" i="1" s="1"/>
  <c r="AA47" i="1" s="1"/>
  <c r="Z51" i="1"/>
  <c r="Z43" i="1"/>
  <c r="Z35" i="1"/>
  <c r="AB29" i="1"/>
  <c r="AA30" i="1"/>
  <c r="AB49" i="1" l="1"/>
  <c r="AB50" i="1" s="1"/>
  <c r="AB45" i="1"/>
  <c r="AB41" i="1"/>
  <c r="AB42" i="1" s="1"/>
  <c r="AB37" i="1"/>
  <c r="AB38" i="1" s="1"/>
  <c r="AB39" i="1" s="1"/>
  <c r="AB33" i="1"/>
  <c r="AB34" i="1" s="1"/>
  <c r="AA51" i="1"/>
  <c r="AA43" i="1"/>
  <c r="AA35" i="1"/>
  <c r="AB30" i="1"/>
  <c r="AB46" i="1"/>
  <c r="AB47" i="1" s="1"/>
  <c r="AB51" i="1" l="1"/>
  <c r="AB43" i="1"/>
  <c r="AB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1" authorId="0" shapeId="0" xr:uid="{00000000-0006-0000-0000-000001000000}">
      <text>
        <r>
          <rPr>
            <sz val="9"/>
            <color indexed="81"/>
            <rFont val="Segoe UI"/>
            <family val="2"/>
          </rPr>
          <t>Finden Sie hier direkt weitere Informationen.</t>
        </r>
      </text>
    </comment>
    <comment ref="C21" authorId="0" shapeId="0" xr:uid="{00000000-0006-0000-0000-000002000000}">
      <text>
        <r>
          <rPr>
            <sz val="11"/>
            <color indexed="81"/>
            <rFont val="Calibri"/>
            <family val="2"/>
          </rPr>
          <t>Hier sind die Stromkosten Ihrer Organisation bzw. der Organisation einzutragen, von der die Geräte genutzt werden.</t>
        </r>
      </text>
    </comment>
    <comment ref="C25" authorId="0"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(https://www.e-control.at/statistik/e-statistik/archiv/marktstatistik/preisentwicklungen).</t>
        </r>
      </text>
    </comment>
    <comment ref="C26" authorId="0" shapeId="0" xr:uid="{00000000-0006-0000-0000-000004000000}">
      <text>
        <r>
          <rPr>
            <sz val="11"/>
            <color indexed="81"/>
            <rFont val="Calibri"/>
            <family val="2"/>
          </rPr>
          <t>Die Österreichische Nationalbank informiert über die Entwicklung des Basiszinssatzes: https://www.oenb.at/isaweb/report.do?lang=DE&amp;report=2.1</t>
        </r>
      </text>
    </comment>
    <comment ref="C54" authorId="0" shapeId="0" xr:uid="{00000000-0006-0000-00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4" authorId="0" shapeId="0" xr:uid="{00000000-0006-0000-0000-000007000000}">
      <text>
        <r>
          <rPr>
            <sz val="11"/>
            <color indexed="81"/>
            <rFont val="Calibri"/>
            <family val="2"/>
          </rPr>
          <t>Hier können einmalig anfallende Kosten wie die Installation der Geräte eingetragen werden, die nicht im Anschaffungspreis inkludiert sind.</t>
        </r>
      </text>
    </comment>
    <comment ref="C65" authorId="0" shapeId="0" xr:uid="{00000000-0006-0000-0000-000008000000}">
      <text>
        <r>
          <rPr>
            <sz val="11"/>
            <color indexed="81"/>
            <rFont val="Calibri"/>
            <family val="2"/>
          </rPr>
          <t>Hier können die Gesamtkosten für die Garantie der Geräte eingetragen werden, wenn sie nicht im Anschaffungspreis enthalten sind.</t>
        </r>
      </text>
    </comment>
    <comment ref="C68" authorId="0" shapeId="0" xr:uid="{00000000-0006-0000-0000-000009000000}">
      <text>
        <r>
          <rPr>
            <sz val="11"/>
            <color indexed="81"/>
            <rFont val="Calibri"/>
            <family val="2"/>
          </rPr>
          <t xml:space="preserve">Im Produktdatenblatt sollten die Angaben zum gewichteten Energieverbrauch (Ew) in kWh pro Waschgang für das Programm "eco 40-60" angegeben sein. Der gewichtete Energieverbrauch wird aus den Energieverbräuchen für eine voll beladene, eine halbvoll beladene und eine Viertel voll beladene Waschmaschine berechnet.
Bitte beachten Sie, dass hier der Stromverbrauch für EINEN Waschgang einzutragen ist (auf der Energieverbrauchskennzeichnung findet sich auch der Stromverbrauch pro 100 Waschgänge - wenn Ihnen nur dieser Wert vorliegt, so müssen sie ihn für die TCO-Berechnung durch 100 teilen). 
Der Stromverbrauch der Waschmaschine hängt von der max. Füllmenge des Geräts ab. Daher sollten bei der TCO-Berechnung nur solche Geräte verglichen werden, die mind. die ausgeschriebene Mindestfüllmenge besitzen. </t>
        </r>
      </text>
    </comment>
    <comment ref="C70" authorId="0" shapeId="0" xr:uid="{00000000-0006-0000-0000-00000A000000}">
      <text>
        <r>
          <rPr>
            <sz val="11"/>
            <color indexed="81"/>
            <rFont val="Calibri"/>
            <family val="2"/>
            <scheme val="minor"/>
          </rPr>
          <t>Sollten Sie die Wartungs- und Reparaturkosten berücksichtigen wollen, können Sie wählen, ob Sie sie in Form von einmaligen Kosten über die Nutzungsdauer des Geräts angeben und/oder in Form von jährlichen Kosten pro Gerät.
Für den Fall, dass Sie die Geräte inkl. Garantie beschafft haben und die Garantiezeit kürzer ist als die Nutzungsdauer, können Sie hier die geschätzten jährlichen Reparaturkosten pro Gerät nach Ablauf der Garantiezeit eintragen.</t>
        </r>
      </text>
    </comment>
  </commentList>
</comments>
</file>

<file path=xl/sharedStrings.xml><?xml version="1.0" encoding="utf-8"?>
<sst xmlns="http://schemas.openxmlformats.org/spreadsheetml/2006/main" count="94" uniqueCount="64">
  <si>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</si>
  <si>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</si>
  <si>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</si>
  <si>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</si>
  <si>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</si>
  <si>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</si>
  <si>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</si>
  <si>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</si>
  <si>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</si>
  <si>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</si>
  <si>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</si>
  <si>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</si>
  <si>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</si>
  <si>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</si>
  <si>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</si>
  <si>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in Jahren</t>
  </si>
  <si>
    <t xml:space="preserve">Dieses Dokument lässt sich als A4 im Querformat ausdrucken </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</si>
  <si>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</si>
  <si>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</si>
  <si>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</si>
  <si>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</si>
  <si>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</si>
  <si>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</si>
  <si>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</si>
  <si>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</si>
  <si>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</si>
  <si>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</si>
  <si>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</si>
  <si>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</si>
  <si>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</si>
  <si>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</si>
  <si>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</si>
  <si>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</si>
  <si>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</si>
  <si>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</si>
  <si>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</si>
  <si>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</si>
  <si>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</si>
  <si>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</si>
  <si>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</si>
  <si>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</si>
  <si>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</si>
  <si>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</si>
  <si>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</si>
  <si>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</si>
  <si>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</si>
  <si>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t>TCO der einzelnen Angebote</t>
  </si>
  <si>
    <t>Anzahl</t>
  </si>
  <si>
    <t>Stromverbrauch pro Waschgang (z. B. gewichteter Energieverbrauch des Programms "eco 40-60")</t>
  </si>
  <si>
    <t>kWh/Waschgang</t>
  </si>
  <si>
    <t>Anzahl der Waschgänge (=Betriebszyklen) pro Jahr</t>
  </si>
  <si>
    <t xml:space="preserve">Erläuterungen zum naBe-Tool zur Berechnung der TCO von Waschmaschinen </t>
  </si>
  <si>
    <t xml:space="preserve">Das TCO-Tool berücksichtigt Kosten, die während der Nutzung anfallen. Tragen Sie in den grün hinterlegten Feldern Ihre Angaben ein. Bereits eingetragene Werte können Sie ersetzen oder beibehalten. </t>
  </si>
  <si>
    <t xml:space="preserve">Wo finden sich welche Werte? </t>
  </si>
  <si>
    <r>
      <t>Restwert bei Verkauf oder Kosten der Entsorgung:</t>
    </r>
    <r>
      <rPr>
        <sz val="11"/>
        <color rgb="FF000000"/>
        <rFont val="Calibri"/>
        <family val="2"/>
        <scheme val="minor"/>
      </rPr>
      <t xml:space="preserve"> Hier kann ein Wert eingetragen werden, soweit Einnahmen beim Verkauf bzw. die entstehenden Kosten durch die Entsorgung von Alt-Geräte abgeschätzt werden kann. Wichtig ist, dass Sie bei einer etwaigen Einnahme im TCO-Tool ein negatives Vorzeichen eintragen.</t>
    </r>
  </si>
  <si>
    <r>
      <t>Stromverbrauch</t>
    </r>
    <r>
      <rPr>
        <sz val="11"/>
        <color rgb="FF000000"/>
        <rFont val="Calibri"/>
        <family val="2"/>
        <scheme val="minor"/>
      </rPr>
      <t xml:space="preserve">: Die Delegierte Verordnung (EU) 2019/2014* legt Anforderungen an haushaltsübliche Waschmaschinen fest. Alle Geräte, die in der EU vertrieben werden, müssen diese Anforderungen erfüllen. Die Verordnung legt fest, dass in den </t>
    </r>
    <r>
      <rPr>
        <b/>
        <sz val="11"/>
        <color rgb="FF000000"/>
        <rFont val="Calibri"/>
        <family val="2"/>
        <scheme val="minor"/>
      </rPr>
      <t xml:space="preserve">technischen Unterlagen (Produktdatenblättern) </t>
    </r>
    <r>
      <rPr>
        <sz val="11"/>
        <color rgb="FF000000"/>
        <rFont val="Calibri"/>
        <family val="2"/>
        <scheme val="minor"/>
      </rPr>
      <t xml:space="preserve">der Waschmaschinen Angaben zum Stromverbrauch pro Betriebszyklus in kWh für das Programm "eco 40-60" für die Nennkapazität, die halbe Nennkapazität und ein Viertel der Nennkapazität enthalten sein müssen. </t>
    </r>
  </si>
  <si>
    <t>Hinweise zum Tool</t>
  </si>
  <si>
    <t>Entsprechend der in § 92 BVergG 2018 definierten Lebenszykluskosten berechnet das vorliegende TCO-Tool die Lebenszykluskosten von Waschmaschinen. Das TCO-Tool berücksichtigt allerdings nur die Kosten, die vom öffentlichen Auftraggeber oder anderen Nutzern der Leistung tatsächlich getragen werden.</t>
  </si>
  <si>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F25 des TCO-Tools) der Wert "0" eingegeben, so ist die Investitionsrechnung statisch, wird ein Wert ungleich "0" angegeben, so ist sie dynamisch (Kapitalwertmethode).</t>
  </si>
  <si>
    <r>
      <t xml:space="preserve">* </t>
    </r>
    <r>
      <rPr>
        <i/>
        <sz val="11"/>
        <color rgb="FF000000"/>
        <rFont val="Calibri"/>
        <family val="2"/>
        <scheme val="minor"/>
      </rPr>
      <t>Delegierte Verordnung (EU) 2019/2014 der Kommission vom 11. März 2019 zur Ergänzung der Verordnung (EU) 2017/1369 des Europäischen Parlaments und des Rates in Bezug auf die Energieverbrauchskennzeichnung von Haushaltswaschmaschinen und Haushaltswaschtrocknern sowie zur Aufhebung der Delegierten Verordnung (EU) Nr. 1061/2010 der Kommission und der Richtlinie 96/60/EG der Kommission. Abl. Nr. L 315 vom 5.12.2019, S. 29</t>
    </r>
  </si>
  <si>
    <r>
      <t>Jährliche Steigerung der Stromkosten:</t>
    </r>
    <r>
      <rPr>
        <sz val="11"/>
        <color rgb="FF000000"/>
        <rFont val="Calibri"/>
        <family val="2"/>
        <scheme val="minor"/>
      </rPr>
      <t xml:space="preserve"> Der Wert ist mit deutlichen Unsicherheiten behaftet, da unklar ist, wie sich der Strompreis in Zukunft entwickeln wird. Eine Möglichkeit besteht darin, ihn auf Basis der Entwicklungen der vergangenen Jahre abzuschätzen. Die e-Control informiert über die Preisentwicklung von Strom in den vergangenen Jahren: </t>
    </r>
  </si>
  <si>
    <t>Preisentwicklungen - www.e-control.at</t>
  </si>
  <si>
    <r>
      <t>Basiszinssatz</t>
    </r>
    <r>
      <rPr>
        <sz val="11"/>
        <color rgb="FF000000"/>
        <rFont val="Calibri"/>
        <family val="2"/>
        <scheme val="minor"/>
      </rPr>
      <t xml:space="preserve">: Der Basiszinssatz (bzw. Diskontsatz) kann beispielsweise auf der Webseite der Österreichischen Nationalbank abgerufen werden: </t>
    </r>
  </si>
  <si>
    <t>Basis- und Referenzzinssätze der Oesterreichischen Nationalbank (oenb.at)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</si>
</sst>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
    <numFmt numFmtId="165" formatCode="#,##0.00\ &quot;€&quot;"/>
    <numFmt numFmtId="166" formatCode="#,##0.000"/>
  </numFmts>
  <fonts count="32"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i/>
      <sz val="12"/>
      <color theme="1"/>
      <name val="Calibri"/>
      <family val="2"/>
      <scheme val="minor"/>
    </font>
    <font>
      <i/>
      <sz val="12"/>
      <name val="Calibri"/>
      <family val="2"/>
      <scheme val="minor"/>
    </font>
    <font>
      <b/>
      <i/>
      <sz val="12"/>
      <color theme="1"/>
      <name val="Calibri"/>
      <family val="2"/>
      <scheme val="minor"/>
    </font>
    <font>
      <b/>
      <u/>
      <sz val="11"/>
      <color rgb="FF00000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10">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xf numFmtId="0" fontId="31" fillId="0" borderId="0" applyNumberFormat="0" applyFill="0" applyBorder="0" applyAlignment="0" applyProtection="0"/>
  </cellStyleXfs>
  <cellXfs count="83">
    <xf numFmtId="0" fontId="0" fillId="0" borderId="0" xfId="0"/>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4" fillId="0" borderId="0" xfId="0" applyFont="1"/>
    <xf numFmtId="0" fontId="6" fillId="0" borderId="0" xfId="0" applyFont="1" applyAlignment="1">
      <alignment vertical="center"/>
    </xf>
    <xf numFmtId="0" fontId="1" fillId="0" borderId="0" xfId="0" applyFont="1"/>
    <xf numFmtId="0" fontId="12" fillId="0" borderId="0" xfId="0" applyFont="1" applyAlignment="1">
      <alignment horizontal="center"/>
    </xf>
    <xf numFmtId="0" fontId="14" fillId="0" borderId="0" xfId="0" applyFont="1" applyAlignment="1">
      <alignment horizontal="center"/>
    </xf>
    <xf numFmtId="0" fontId="8" fillId="0" borderId="0" xfId="0" applyFont="1"/>
    <xf numFmtId="0" fontId="7" fillId="0" borderId="0" xfId="0" applyFont="1"/>
    <xf numFmtId="0" fontId="16" fillId="0" borderId="0" xfId="0" applyFont="1"/>
    <xf numFmtId="0" fontId="17" fillId="0" borderId="0" xfId="0" applyFont="1" applyAlignment="1">
      <alignment horizontal="left"/>
    </xf>
    <xf numFmtId="165" fontId="17" fillId="5" borderId="3" xfId="0" applyNumberFormat="1" applyFont="1" applyFill="1" applyBorder="1" applyAlignment="1">
      <alignment horizontal="center"/>
    </xf>
    <xf numFmtId="165" fontId="10" fillId="6" borderId="3" xfId="0" applyNumberFormat="1" applyFont="1" applyFill="1" applyBorder="1" applyAlignment="1">
      <alignment horizontal="center" vertical="center"/>
    </xf>
    <xf numFmtId="0" fontId="20" fillId="0" borderId="0" xfId="0" applyFont="1"/>
    <xf numFmtId="0" fontId="10" fillId="0" borderId="0" xfId="0" applyFont="1" applyAlignment="1">
      <alignment vertical="center"/>
    </xf>
    <xf numFmtId="0" fontId="19" fillId="0" borderId="6" xfId="0" applyFont="1" applyBorder="1" applyAlignment="1">
      <alignment horizontal="left"/>
    </xf>
    <xf numFmtId="0" fontId="10" fillId="0" borderId="0" xfId="0" applyFont="1" applyAlignment="1">
      <alignment horizontal="left" vertical="center"/>
    </xf>
    <xf numFmtId="0" fontId="9" fillId="0" borderId="6" xfId="0" applyFont="1" applyBorder="1" applyAlignment="1">
      <alignment horizontal="left"/>
    </xf>
    <xf numFmtId="0" fontId="17" fillId="0" borderId="6" xfId="0" applyFont="1" applyBorder="1" applyAlignment="1">
      <alignment horizontal="left"/>
    </xf>
    <xf numFmtId="0" fontId="9" fillId="0" borderId="0" xfId="0" applyFont="1" applyAlignment="1">
      <alignment horizontal="left"/>
    </xf>
    <xf numFmtId="0" fontId="11" fillId="0" borderId="0" xfId="0" applyFont="1" applyAlignment="1">
      <alignment horizontal="left" vertical="center"/>
    </xf>
    <xf numFmtId="0" fontId="0" fillId="5" borderId="7" xfId="0" applyFill="1" applyBorder="1"/>
    <xf numFmtId="0" fontId="19" fillId="5" borderId="7" xfId="0" applyFont="1" applyFill="1" applyBorder="1" applyAlignment="1">
      <alignment horizontal="left"/>
    </xf>
    <xf numFmtId="0" fontId="16" fillId="5" borderId="7" xfId="0" applyFont="1" applyFill="1" applyBorder="1" applyAlignment="1">
      <alignment horizontal="center"/>
    </xf>
    <xf numFmtId="0" fontId="10" fillId="5" borderId="7" xfId="0" applyFont="1" applyFill="1" applyBorder="1" applyAlignment="1">
      <alignment horizontal="center"/>
    </xf>
    <xf numFmtId="0" fontId="17" fillId="5" borderId="7" xfId="0" applyFont="1" applyFill="1" applyBorder="1" applyAlignment="1">
      <alignment horizontal="left"/>
    </xf>
    <xf numFmtId="4" fontId="0" fillId="5" borderId="7" xfId="0" applyNumberFormat="1" applyFill="1" applyBorder="1" applyAlignment="1">
      <alignment horizontal="center"/>
    </xf>
    <xf numFmtId="4" fontId="9" fillId="5" borderId="7" xfId="0" applyNumberFormat="1" applyFont="1" applyFill="1" applyBorder="1" applyAlignment="1">
      <alignment horizontal="center"/>
    </xf>
    <xf numFmtId="2" fontId="0" fillId="5" borderId="7" xfId="0" applyNumberFormat="1" applyFill="1" applyBorder="1" applyAlignment="1">
      <alignment horizontal="center"/>
    </xf>
    <xf numFmtId="0" fontId="9" fillId="5" borderId="7" xfId="0" applyFont="1" applyFill="1" applyBorder="1" applyAlignment="1">
      <alignment horizontal="center"/>
    </xf>
    <xf numFmtId="2" fontId="17" fillId="5" borderId="7" xfId="0" applyNumberFormat="1" applyFont="1" applyFill="1" applyBorder="1" applyAlignment="1">
      <alignment horizontal="center"/>
    </xf>
    <xf numFmtId="2" fontId="9" fillId="5" borderId="7" xfId="0" applyNumberFormat="1" applyFont="1" applyFill="1" applyBorder="1" applyAlignment="1">
      <alignment horizontal="center"/>
    </xf>
    <xf numFmtId="0" fontId="22" fillId="5" borderId="7" xfId="0" applyFont="1" applyFill="1" applyBorder="1" applyAlignment="1">
      <alignment horizontal="center" vertical="center" textRotation="90"/>
    </xf>
    <xf numFmtId="3" fontId="9" fillId="4" borderId="3" xfId="0" applyNumberFormat="1" applyFont="1" applyFill="1" applyBorder="1" applyAlignment="1">
      <alignment horizontal="center"/>
    </xf>
    <xf numFmtId="0" fontId="17" fillId="3" borderId="3" xfId="0" applyFont="1" applyFill="1" applyBorder="1" applyAlignment="1">
      <alignment horizontal="center"/>
    </xf>
    <xf numFmtId="8" fontId="0" fillId="0" borderId="0" xfId="0" applyNumberFormat="1"/>
    <xf numFmtId="4" fontId="0" fillId="0" borderId="0" xfId="0" applyNumberFormat="1"/>
    <xf numFmtId="0" fontId="0" fillId="6" borderId="3" xfId="0" applyFill="1" applyBorder="1"/>
    <xf numFmtId="0" fontId="23" fillId="0" borderId="0" xfId="0" applyFont="1"/>
    <xf numFmtId="0" fontId="0" fillId="0" borderId="9" xfId="0" applyBorder="1"/>
    <xf numFmtId="0" fontId="20" fillId="0" borderId="0" xfId="0" applyFont="1" applyProtection="1">
      <protection locked="0"/>
    </xf>
    <xf numFmtId="0" fontId="24" fillId="0" borderId="0" xfId="0" applyFont="1" applyAlignment="1" applyProtection="1">
      <alignment horizontal="center"/>
      <protection locked="0"/>
    </xf>
    <xf numFmtId="0" fontId="26" fillId="5" borderId="7" xfId="0" applyFont="1" applyFill="1" applyBorder="1" applyAlignment="1" applyProtection="1">
      <alignment horizontal="center"/>
      <protection locked="0"/>
    </xf>
    <xf numFmtId="4" fontId="24" fillId="5" borderId="7" xfId="0" applyNumberFormat="1" applyFont="1" applyFill="1" applyBorder="1" applyAlignment="1" applyProtection="1">
      <alignment horizontal="center"/>
      <protection locked="0"/>
    </xf>
    <xf numFmtId="2" fontId="20" fillId="5" borderId="7" xfId="0" applyNumberFormat="1" applyFont="1" applyFill="1" applyBorder="1" applyAlignment="1" applyProtection="1">
      <alignment horizontal="center"/>
      <protection locked="0"/>
    </xf>
    <xf numFmtId="0" fontId="24" fillId="5" borderId="7" xfId="0" applyFont="1" applyFill="1" applyBorder="1" applyAlignment="1" applyProtection="1">
      <alignment horizontal="center"/>
      <protection locked="0"/>
    </xf>
    <xf numFmtId="2" fontId="25" fillId="5" borderId="7" xfId="0" applyNumberFormat="1" applyFont="1" applyFill="1" applyBorder="1" applyAlignment="1" applyProtection="1">
      <alignment horizontal="center"/>
      <protection locked="0"/>
    </xf>
    <xf numFmtId="2" fontId="24" fillId="5" borderId="7" xfId="0" applyNumberFormat="1" applyFont="1" applyFill="1" applyBorder="1" applyAlignment="1" applyProtection="1">
      <alignment horizontal="center"/>
      <protection locked="0"/>
    </xf>
    <xf numFmtId="4" fontId="20" fillId="5" borderId="7" xfId="0" applyNumberFormat="1" applyFont="1" applyFill="1" applyBorder="1" applyAlignment="1" applyProtection="1">
      <alignment horizontal="center"/>
      <protection locked="0"/>
    </xf>
    <xf numFmtId="165" fontId="9" fillId="4" borderId="3" xfId="0" applyNumberFormat="1" applyFont="1" applyFill="1" applyBorder="1" applyAlignment="1" applyProtection="1">
      <alignment horizontal="center"/>
      <protection locked="0"/>
    </xf>
    <xf numFmtId="165" fontId="9" fillId="3" borderId="3" xfId="0" applyNumberFormat="1" applyFont="1" applyFill="1" applyBorder="1" applyAlignment="1" applyProtection="1">
      <alignment horizontal="center"/>
      <protection locked="0"/>
    </xf>
    <xf numFmtId="0" fontId="9" fillId="0" borderId="0" xfId="0" applyFont="1" applyProtection="1">
      <protection locked="0"/>
    </xf>
    <xf numFmtId="166" fontId="24" fillId="4" borderId="3" xfId="0" applyNumberFormat="1" applyFont="1" applyFill="1" applyBorder="1" applyAlignment="1" applyProtection="1">
      <alignment horizontal="center"/>
      <protection locked="0"/>
    </xf>
    <xf numFmtId="166" fontId="9" fillId="4" borderId="3" xfId="0" applyNumberFormat="1" applyFont="1" applyFill="1" applyBorder="1" applyAlignment="1" applyProtection="1">
      <alignment horizontal="center"/>
      <protection locked="0"/>
    </xf>
    <xf numFmtId="0" fontId="0" fillId="0" borderId="0" xfId="0" applyAlignment="1">
      <alignment horizontal="left" vertical="top"/>
    </xf>
    <xf numFmtId="0" fontId="27"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29" fillId="0" borderId="0" xfId="0" applyFont="1" applyAlignment="1">
      <alignment horizontal="left" vertical="top" wrapText="1"/>
    </xf>
    <xf numFmtId="0" fontId="31" fillId="0" borderId="0" xfId="5"/>
    <xf numFmtId="3" fontId="24" fillId="4" borderId="8" xfId="0" applyNumberFormat="1" applyFont="1" applyFill="1" applyBorder="1" applyAlignment="1" applyProtection="1">
      <alignment horizontal="center"/>
      <protection locked="0"/>
    </xf>
    <xf numFmtId="0" fontId="9" fillId="0" borderId="0" xfId="0" applyFont="1" applyAlignment="1">
      <alignment horizontal="left"/>
    </xf>
    <xf numFmtId="0" fontId="10" fillId="0" borderId="0" xfId="0" applyFont="1" applyAlignment="1">
      <alignment vertical="center"/>
    </xf>
    <xf numFmtId="0" fontId="22" fillId="5" borderId="7" xfId="0" applyFont="1" applyFill="1" applyBorder="1" applyAlignment="1">
      <alignment horizontal="center" vertical="center" textRotation="90"/>
    </xf>
    <xf numFmtId="0" fontId="25" fillId="3" borderId="4" xfId="0" applyFont="1" applyFill="1" applyBorder="1" applyAlignment="1" applyProtection="1">
      <alignment horizontal="center"/>
      <protection locked="0"/>
    </xf>
    <xf numFmtId="0" fontId="25" fillId="3" borderId="5" xfId="0" applyFont="1" applyFill="1" applyBorder="1" applyAlignment="1" applyProtection="1">
      <alignment horizontal="center"/>
      <protection locked="0"/>
    </xf>
    <xf numFmtId="4" fontId="24" fillId="4" borderId="4" xfId="0" applyNumberFormat="1" applyFont="1" applyFill="1" applyBorder="1" applyAlignment="1" applyProtection="1">
      <alignment horizontal="center"/>
      <protection locked="0"/>
    </xf>
    <xf numFmtId="4" fontId="24" fillId="4" borderId="5" xfId="0" applyNumberFormat="1" applyFont="1" applyFill="1" applyBorder="1" applyAlignment="1" applyProtection="1">
      <alignment horizontal="center"/>
      <protection locked="0"/>
    </xf>
    <xf numFmtId="2" fontId="25" fillId="3" borderId="4" xfId="0" applyNumberFormat="1" applyFont="1" applyFill="1" applyBorder="1" applyAlignment="1" applyProtection="1">
      <alignment horizontal="center"/>
      <protection locked="0"/>
    </xf>
    <xf numFmtId="2" fontId="25" fillId="3" borderId="5" xfId="0" applyNumberFormat="1" applyFont="1" applyFill="1" applyBorder="1" applyAlignment="1" applyProtection="1">
      <alignment horizontal="center"/>
      <protection locked="0"/>
    </xf>
    <xf numFmtId="0" fontId="19" fillId="0" borderId="0" xfId="0" applyFont="1" applyAlignment="1">
      <alignment horizontal="left"/>
    </xf>
    <xf numFmtId="0" fontId="10" fillId="0" borderId="0" xfId="0" applyFont="1" applyAlignment="1">
      <alignment horizontal="left" vertical="center"/>
    </xf>
    <xf numFmtId="0" fontId="17" fillId="0" borderId="0" xfId="0" applyFont="1" applyAlignment="1">
      <alignment horizontal="left"/>
    </xf>
    <xf numFmtId="0" fontId="13" fillId="0" borderId="0" xfId="0" applyFont="1" applyAlignment="1">
      <alignment horizontal="left" vertical="center"/>
    </xf>
    <xf numFmtId="0" fontId="11" fillId="0" borderId="0" xfId="0" applyFont="1" applyAlignment="1">
      <alignment horizontal="left" vertical="center"/>
    </xf>
    <xf numFmtId="4" fontId="24" fillId="3" borderId="4" xfId="0" applyNumberFormat="1" applyFont="1" applyFill="1" applyBorder="1" applyAlignment="1" applyProtection="1">
      <alignment horizontal="center"/>
      <protection locked="0"/>
    </xf>
    <xf numFmtId="4" fontId="24" fillId="3" borderId="5" xfId="0" applyNumberFormat="1" applyFont="1" applyFill="1" applyBorder="1" applyAlignment="1" applyProtection="1">
      <alignment horizontal="center"/>
      <protection locked="0"/>
    </xf>
    <xf numFmtId="3" fontId="24" fillId="4" borderId="4" xfId="0" applyNumberFormat="1" applyFont="1" applyFill="1" applyBorder="1" applyAlignment="1" applyProtection="1">
      <alignment horizontal="center"/>
      <protection locked="0"/>
    </xf>
    <xf numFmtId="3" fontId="24" fillId="4" borderId="5" xfId="0" applyNumberFormat="1" applyFont="1" applyFill="1" applyBorder="1" applyAlignment="1" applyProtection="1">
      <alignment horizontal="center"/>
      <protection locked="0"/>
    </xf>
    <xf numFmtId="164" fontId="24" fillId="4" borderId="4" xfId="0" applyNumberFormat="1" applyFont="1" applyFill="1" applyBorder="1" applyAlignment="1" applyProtection="1">
      <alignment horizontal="center"/>
      <protection locked="0"/>
    </xf>
    <xf numFmtId="164" fontId="24" fillId="4" borderId="5" xfId="0" applyNumberFormat="1" applyFont="1" applyFill="1" applyBorder="1" applyAlignment="1" applyProtection="1">
      <alignment horizontal="center"/>
      <protection locked="0"/>
    </xf>
  </cellXfs>
  <cellStyles count="6">
    <cellStyle name="Link" xfId="5" builtinId="8"/>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121594</xdr:colOff>
      <xdr:row>4</xdr:row>
      <xdr:rowOff>32425</xdr:rowOff>
    </xdr:from>
    <xdr:to>
      <xdr:col>10</xdr:col>
      <xdr:colOff>739708</xdr:colOff>
      <xdr:row>11</xdr:row>
      <xdr:rowOff>97277</xdr:rowOff>
    </xdr:to>
    <xdr:sp macro="" textlink="">
      <xdr:nvSpPr>
        <xdr:cNvPr id="13" name="Abgerundetes Rechteck 12">
          <a:extLst>
            <a:ext uri="{FF2B5EF4-FFF2-40B4-BE49-F238E27FC236}">
              <a16:creationId xmlns:a16="http://schemas.microsoft.com/office/drawing/2014/main" id="{00000000-0008-0000-0000-00000D000000}"/>
            </a:ext>
          </a:extLst>
        </xdr:cNvPr>
        <xdr:cNvSpPr/>
      </xdr:nvSpPr>
      <xdr:spPr>
        <a:xfrm>
          <a:off x="354653" y="731601"/>
          <a:ext cx="13993645" cy="1290942"/>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1801</xdr:colOff>
      <xdr:row>1</xdr:row>
      <xdr:rowOff>78802</xdr:rowOff>
    </xdr:from>
    <xdr:to>
      <xdr:col>10</xdr:col>
      <xdr:colOff>275681</xdr:colOff>
      <xdr:row>2</xdr:row>
      <xdr:rowOff>113945</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234860" y="139600"/>
          <a:ext cx="13649411" cy="420196"/>
        </a:xfrm>
        <a:prstGeom prst="rect">
          <a:avLst/>
        </a:prstGeom>
        <a:noFill/>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chemeClr val="accent2"/>
              </a:solidFill>
            </a:rPr>
            <a:t>naBe-Tool zur Berechnung der Total-Cost-of-Ownership</a:t>
          </a:r>
          <a:r>
            <a:rPr lang="de-DE" sz="2400" baseline="0">
              <a:solidFill>
                <a:schemeClr val="accent2"/>
              </a:solidFill>
            </a:rPr>
            <a:t> (TCO)</a:t>
          </a:r>
          <a:r>
            <a:rPr lang="de-DE" sz="2400">
              <a:solidFill>
                <a:schemeClr val="accent2"/>
              </a:solidFill>
            </a:rPr>
            <a:t> von Waschmaschinen</a:t>
          </a:r>
        </a:p>
      </xdr:txBody>
    </xdr:sp>
    <xdr:clientData/>
  </xdr:twoCellAnchor>
  <xdr:twoCellAnchor>
    <xdr:from>
      <xdr:col>1</xdr:col>
      <xdr:colOff>5952</xdr:colOff>
      <xdr:row>13</xdr:row>
      <xdr:rowOff>84667</xdr:rowOff>
    </xdr:from>
    <xdr:to>
      <xdr:col>11</xdr:col>
      <xdr:colOff>8466</xdr:colOff>
      <xdr:row>56</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14</xdr:row>
      <xdr:rowOff>103452</xdr:rowOff>
    </xdr:from>
    <xdr:to>
      <xdr:col>3</xdr:col>
      <xdr:colOff>1279585</xdr:colOff>
      <xdr:row>15</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58</xdr:row>
      <xdr:rowOff>6879</xdr:rowOff>
    </xdr:from>
    <xdr:to>
      <xdr:col>3</xdr:col>
      <xdr:colOff>1263652</xdr:colOff>
      <xdr:row>59</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75</xdr:row>
      <xdr:rowOff>50800</xdr:rowOff>
    </xdr:from>
    <xdr:to>
      <xdr:col>10</xdr:col>
      <xdr:colOff>787400</xdr:colOff>
      <xdr:row>86</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42041</xdr:colOff>
      <xdr:row>57</xdr:row>
      <xdr:rowOff>63195</xdr:rowOff>
    </xdr:from>
    <xdr:to>
      <xdr:col>11</xdr:col>
      <xdr:colOff>30400</xdr:colOff>
      <xdr:row>74</xdr:row>
      <xdr:rowOff>149146</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85232" y="5575535"/>
          <a:ext cx="14762242" cy="3085313"/>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75</xdr:row>
      <xdr:rowOff>180576</xdr:rowOff>
    </xdr:from>
    <xdr:to>
      <xdr:col>3</xdr:col>
      <xdr:colOff>1261963</xdr:colOff>
      <xdr:row>78</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8</xdr:col>
      <xdr:colOff>652790</xdr:colOff>
      <xdr:row>4</xdr:row>
      <xdr:rowOff>89506</xdr:rowOff>
    </xdr:from>
    <xdr:to>
      <xdr:col>9</xdr:col>
      <xdr:colOff>745921</xdr:colOff>
      <xdr:row>11</xdr:row>
      <xdr:rowOff>22612</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3987" y="788682"/>
          <a:ext cx="1136828" cy="1159196"/>
        </a:xfrm>
        <a:prstGeom prst="rect">
          <a:avLst/>
        </a:prstGeom>
      </xdr:spPr>
    </xdr:pic>
    <xdr:clientData/>
  </xdr:twoCellAnchor>
  <xdr:twoCellAnchor>
    <xdr:from>
      <xdr:col>1</xdr:col>
      <xdr:colOff>557274</xdr:colOff>
      <xdr:row>4</xdr:row>
      <xdr:rowOff>104352</xdr:rowOff>
    </xdr:from>
    <xdr:to>
      <xdr:col>2</xdr:col>
      <xdr:colOff>1459149</xdr:colOff>
      <xdr:row>6</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chemeClr val="accent2">
            <a:lumMod val="75000"/>
          </a:schemeClr>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oenb.at/isaweb/report.do?lang=DE&amp;report=2.1" TargetMode="External"/><Relationship Id="rId1" Type="http://schemas.openxmlformats.org/officeDocument/2006/relationships/hyperlink" Target="https://www.e-control.at/statistik/e-statistik/archiv/marktstatistik/preisentwicklung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0"/>
  <sheetViews>
    <sheetView showGridLines="0" tabSelected="1" topLeftCell="A18" zoomScale="94" zoomScaleNormal="90" workbookViewId="0">
      <selection activeCell="C74" sqref="C74:D74"/>
    </sheetView>
  </sheetViews>
  <sheetFormatPr baseColWidth="10" defaultRowHeight="14.5" x14ac:dyDescent="0.35"/>
  <cols>
    <col min="1" max="1" width="3.453125" customWidth="1"/>
    <col min="2" max="2" width="8.26953125" customWidth="1"/>
    <col min="3" max="3" width="39.26953125" customWidth="1"/>
    <col min="4" max="4" width="51.26953125" customWidth="1"/>
    <col min="5" max="5" width="23.453125" customWidth="1"/>
    <col min="6" max="10" width="15.7265625" customWidth="1"/>
    <col min="12" max="12" width="12.7265625" customWidth="1"/>
    <col min="13" max="13" width="16.453125" customWidth="1"/>
  </cols>
  <sheetData>
    <row r="1" spans="2:9" ht="4.9000000000000004" customHeight="1" x14ac:dyDescent="0.35"/>
    <row r="2" spans="2:9" ht="30" customHeight="1" x14ac:dyDescent="0.35">
      <c r="B2" s="75"/>
      <c r="C2" s="75"/>
      <c r="D2" s="75"/>
      <c r="E2" s="75"/>
      <c r="F2" s="75"/>
      <c r="G2" s="75"/>
      <c r="H2" s="75"/>
      <c r="I2" s="75"/>
    </row>
    <row r="3" spans="2:9" x14ac:dyDescent="0.35">
      <c r="C3" s="15" t="s">
        <v>29</v>
      </c>
    </row>
    <row r="4" spans="2:9" ht="4.9000000000000004" customHeight="1" x14ac:dyDescent="0.35"/>
    <row r="5" spans="2:9" ht="15.65" customHeight="1" x14ac:dyDescent="0.35">
      <c r="C5" s="11"/>
    </row>
    <row r="6" spans="2:9" ht="15.65" customHeight="1" x14ac:dyDescent="0.35">
      <c r="C6" s="11"/>
    </row>
    <row r="7" spans="2:9" ht="5.5" customHeight="1" x14ac:dyDescent="0.35"/>
    <row r="8" spans="2:9" ht="15.65" customHeight="1" x14ac:dyDescent="0.35">
      <c r="C8" s="35"/>
      <c r="D8" s="40" t="s">
        <v>45</v>
      </c>
    </row>
    <row r="9" spans="2:9" ht="15.65" customHeight="1" x14ac:dyDescent="0.35">
      <c r="C9" s="36"/>
      <c r="D9" s="40" t="s">
        <v>44</v>
      </c>
    </row>
    <row r="10" spans="2:9" ht="15.65" customHeight="1" x14ac:dyDescent="0.35">
      <c r="C10" s="39"/>
      <c r="D10" s="40" t="s">
        <v>43</v>
      </c>
    </row>
    <row r="11" spans="2:9" ht="15.65" customHeight="1" x14ac:dyDescent="0.35">
      <c r="C11" s="41"/>
      <c r="D11" s="40" t="s">
        <v>42</v>
      </c>
    </row>
    <row r="12" spans="2:9" ht="15.65" customHeight="1" x14ac:dyDescent="0.35">
      <c r="D12" s="40"/>
    </row>
    <row r="13" spans="2:9" ht="6" customHeight="1" x14ac:dyDescent="0.35">
      <c r="C13" s="11"/>
    </row>
    <row r="14" spans="2:9" ht="10.15" customHeight="1" x14ac:dyDescent="0.35"/>
    <row r="15" spans="2:9" ht="27.65" customHeight="1" x14ac:dyDescent="0.35"/>
    <row r="16" spans="2:9" ht="19.899999999999999" customHeight="1" x14ac:dyDescent="0.35">
      <c r="B16" s="6"/>
      <c r="C16" s="5"/>
      <c r="D16" s="6"/>
      <c r="E16" s="6"/>
      <c r="F16" s="6"/>
      <c r="G16" s="6"/>
      <c r="H16" s="6"/>
      <c r="I16" s="6"/>
    </row>
    <row r="17" spans="2:28" ht="10.15" customHeight="1" x14ac:dyDescent="0.35"/>
    <row r="18" spans="2:28" ht="15.5" x14ac:dyDescent="0.35">
      <c r="C18" s="73" t="s">
        <v>27</v>
      </c>
      <c r="D18" s="73"/>
    </row>
    <row r="19" spans="2:28" ht="15.5" x14ac:dyDescent="0.35">
      <c r="C19" s="63" t="s">
        <v>10</v>
      </c>
      <c r="D19" s="63"/>
      <c r="E19" s="2" t="s">
        <v>0</v>
      </c>
      <c r="F19" s="79">
        <v>10</v>
      </c>
      <c r="G19" s="80"/>
    </row>
    <row r="20" spans="2:28" ht="15.5" x14ac:dyDescent="0.35">
      <c r="C20" s="74" t="s">
        <v>17</v>
      </c>
      <c r="D20" s="74"/>
      <c r="E20" s="2" t="s">
        <v>15</v>
      </c>
      <c r="F20" s="81">
        <v>10</v>
      </c>
      <c r="G20" s="82"/>
    </row>
    <row r="21" spans="2:28" ht="15.5" x14ac:dyDescent="0.35">
      <c r="C21" s="74" t="s">
        <v>19</v>
      </c>
      <c r="D21" s="74"/>
      <c r="E21" s="2" t="s">
        <v>9</v>
      </c>
      <c r="F21" s="68">
        <v>0.3</v>
      </c>
      <c r="G21" s="69"/>
    </row>
    <row r="22" spans="2:28" ht="15.5" x14ac:dyDescent="0.35">
      <c r="C22" s="74" t="s">
        <v>50</v>
      </c>
      <c r="D22" s="74"/>
      <c r="E22" s="2" t="s">
        <v>47</v>
      </c>
      <c r="F22" s="62">
        <v>100</v>
      </c>
      <c r="G22" s="62"/>
    </row>
    <row r="23" spans="2:28" ht="7.15" customHeight="1" x14ac:dyDescent="0.35">
      <c r="C23" s="12"/>
      <c r="D23" s="12"/>
      <c r="E23" s="2"/>
      <c r="F23" s="42"/>
      <c r="G23" s="42"/>
    </row>
    <row r="24" spans="2:28" ht="15.5" x14ac:dyDescent="0.35">
      <c r="C24" s="73" t="s">
        <v>28</v>
      </c>
      <c r="D24" s="73"/>
      <c r="E24" s="2"/>
      <c r="F24" s="42"/>
      <c r="G24" s="42"/>
    </row>
    <row r="25" spans="2:28" ht="15.5" x14ac:dyDescent="0.35">
      <c r="C25" s="74" t="s">
        <v>30</v>
      </c>
      <c r="D25" s="74"/>
      <c r="E25" s="2" t="s">
        <v>1</v>
      </c>
      <c r="F25" s="70">
        <v>10</v>
      </c>
      <c r="G25" s="71"/>
    </row>
    <row r="26" spans="2:28" ht="15.5" x14ac:dyDescent="0.35">
      <c r="C26" s="74" t="s">
        <v>34</v>
      </c>
      <c r="D26" s="74"/>
      <c r="E26" s="2" t="s">
        <v>1</v>
      </c>
      <c r="F26" s="77">
        <v>-0.86</v>
      </c>
      <c r="G26" s="78"/>
    </row>
    <row r="27" spans="2:28" ht="15.5" hidden="1" x14ac:dyDescent="0.35">
      <c r="C27" s="12"/>
      <c r="D27" s="12"/>
      <c r="E27" s="2"/>
      <c r="F27" s="43"/>
      <c r="G27" s="43"/>
    </row>
    <row r="28" spans="2:28" ht="15.5" hidden="1" x14ac:dyDescent="0.35">
      <c r="B28" s="23"/>
      <c r="C28" s="24" t="s">
        <v>31</v>
      </c>
      <c r="D28" s="25">
        <v>1</v>
      </c>
      <c r="E28" s="26">
        <v>2</v>
      </c>
      <c r="F28" s="44">
        <v>3</v>
      </c>
      <c r="G28" s="44">
        <v>4</v>
      </c>
      <c r="H28" s="26">
        <v>5</v>
      </c>
      <c r="I28" s="26">
        <v>6</v>
      </c>
      <c r="J28" s="26">
        <v>7</v>
      </c>
      <c r="K28" s="26">
        <v>8</v>
      </c>
      <c r="L28" s="26">
        <v>9</v>
      </c>
      <c r="M28" s="26">
        <v>10</v>
      </c>
      <c r="N28" s="26">
        <v>11</v>
      </c>
      <c r="O28" s="26">
        <v>12</v>
      </c>
      <c r="P28" s="26">
        <v>13</v>
      </c>
      <c r="Q28" s="26">
        <v>14</v>
      </c>
      <c r="R28" s="26">
        <v>15</v>
      </c>
      <c r="S28" s="26">
        <v>16</v>
      </c>
      <c r="T28" s="26">
        <v>17</v>
      </c>
      <c r="U28" s="26">
        <v>18</v>
      </c>
      <c r="V28" s="26">
        <v>19</v>
      </c>
      <c r="W28" s="26">
        <v>20</v>
      </c>
      <c r="X28" s="26">
        <v>21</v>
      </c>
      <c r="Y28" s="26">
        <v>22</v>
      </c>
      <c r="Z28" s="26">
        <v>23</v>
      </c>
      <c r="AA28" s="26">
        <v>24</v>
      </c>
      <c r="AB28" s="26">
        <v>25</v>
      </c>
    </row>
    <row r="29" spans="2:28" ht="15.5" hidden="1" x14ac:dyDescent="0.35">
      <c r="B29" s="23"/>
      <c r="C29" s="27" t="s">
        <v>32</v>
      </c>
      <c r="D29" s="28">
        <f>F21</f>
        <v>0.3</v>
      </c>
      <c r="E29" s="29">
        <f>D29*(1+$F$25/100)</f>
        <v>0.33</v>
      </c>
      <c r="F29" s="45">
        <f t="shared" ref="F29:M29" si="0">E29*(1+$F$25/100)</f>
        <v>0.36300000000000004</v>
      </c>
      <c r="G29" s="45">
        <f t="shared" si="0"/>
        <v>0.3993000000000001</v>
      </c>
      <c r="H29" s="29">
        <f t="shared" si="0"/>
        <v>0.43923000000000012</v>
      </c>
      <c r="I29" s="29">
        <f t="shared" si="0"/>
        <v>0.48315300000000017</v>
      </c>
      <c r="J29" s="29">
        <f t="shared" si="0"/>
        <v>0.53146830000000023</v>
      </c>
      <c r="K29" s="29">
        <f t="shared" si="0"/>
        <v>0.58461513000000032</v>
      </c>
      <c r="L29" s="29">
        <f t="shared" si="0"/>
        <v>0.64307664300000045</v>
      </c>
      <c r="M29" s="29">
        <f t="shared" si="0"/>
        <v>0.70738430730000057</v>
      </c>
      <c r="N29" s="29">
        <f t="shared" ref="N29" si="1">M29*(1+$F$25/100)</f>
        <v>0.77812273803000065</v>
      </c>
      <c r="O29" s="29">
        <f t="shared" ref="O29" si="2">N29*(1+$F$25/100)</f>
        <v>0.8559350118330008</v>
      </c>
      <c r="P29" s="29">
        <f t="shared" ref="P29" si="3">O29*(1+$F$25/100)</f>
        <v>0.94152851301630092</v>
      </c>
      <c r="Q29" s="29">
        <f t="shared" ref="Q29" si="4">P29*(1+$F$25/100)</f>
        <v>1.035681364317931</v>
      </c>
      <c r="R29" s="29">
        <f t="shared" ref="R29" si="5">Q29*(1+$F$25/100)</f>
        <v>1.1392495007497243</v>
      </c>
      <c r="S29" s="29">
        <f t="shared" ref="S29" si="6">R29*(1+$F$25/100)</f>
        <v>1.2531744508246969</v>
      </c>
      <c r="T29" s="29">
        <f t="shared" ref="T29" si="7">S29*(1+$F$25/100)</f>
        <v>1.3784918959071668</v>
      </c>
      <c r="U29" s="29">
        <f t="shared" ref="U29" si="8">T29*(1+$F$25/100)</f>
        <v>1.5163410854978836</v>
      </c>
      <c r="V29" s="29">
        <f t="shared" ref="V29" si="9">U29*(1+$F$25/100)</f>
        <v>1.6679751940476721</v>
      </c>
      <c r="W29" s="29">
        <f t="shared" ref="W29" si="10">V29*(1+$F$25/100)</f>
        <v>1.8347727134524394</v>
      </c>
      <c r="X29" s="29">
        <f t="shared" ref="X29" si="11">W29*(1+$F$25/100)</f>
        <v>2.0182499847976834</v>
      </c>
      <c r="Y29" s="29">
        <f t="shared" ref="Y29" si="12">X29*(1+$F$25/100)</f>
        <v>2.2200749832774518</v>
      </c>
      <c r="Z29" s="29">
        <f t="shared" ref="Z29" si="13">Y29*(1+$F$25/100)</f>
        <v>2.4420824816051971</v>
      </c>
      <c r="AA29" s="29">
        <f t="shared" ref="AA29" si="14">Z29*(1+$F$25/100)</f>
        <v>2.6862907297657173</v>
      </c>
      <c r="AB29" s="29">
        <f t="shared" ref="AB29" si="15">AA29*(1+$F$25/100)</f>
        <v>2.9549198027422894</v>
      </c>
    </row>
    <row r="30" spans="2:28" ht="15.5" hidden="1" x14ac:dyDescent="0.35">
      <c r="B30" s="23"/>
      <c r="C30" s="27" t="s">
        <v>33</v>
      </c>
      <c r="D30" s="28">
        <f>D29</f>
        <v>0.3</v>
      </c>
      <c r="E30" s="29">
        <f>D30+E29</f>
        <v>0.63</v>
      </c>
      <c r="F30" s="45">
        <f t="shared" ref="F30:K30" si="16">E30+F29</f>
        <v>0.9930000000000001</v>
      </c>
      <c r="G30" s="45">
        <f t="shared" si="16"/>
        <v>1.3923000000000001</v>
      </c>
      <c r="H30" s="29">
        <f t="shared" si="16"/>
        <v>1.8315300000000003</v>
      </c>
      <c r="I30" s="29">
        <f t="shared" si="16"/>
        <v>2.3146830000000005</v>
      </c>
      <c r="J30" s="29">
        <f t="shared" si="16"/>
        <v>2.8461513000000007</v>
      </c>
      <c r="K30" s="29">
        <f t="shared" si="16"/>
        <v>3.4307664300000011</v>
      </c>
      <c r="L30" s="29">
        <f t="shared" ref="L30" si="17">K30+L29</f>
        <v>4.0738430730000017</v>
      </c>
      <c r="M30" s="29">
        <f t="shared" ref="M30" si="18">L30+M29</f>
        <v>4.7812273803000025</v>
      </c>
      <c r="N30" s="29">
        <f t="shared" ref="N30" si="19">M30+N29</f>
        <v>5.5593501183300029</v>
      </c>
      <c r="O30" s="29">
        <f t="shared" ref="O30" si="20">N30+O29</f>
        <v>6.4152851301630038</v>
      </c>
      <c r="P30" s="29">
        <f t="shared" ref="P30" si="21">O30+P29</f>
        <v>7.3568136431793043</v>
      </c>
      <c r="Q30" s="29">
        <f t="shared" ref="Q30" si="22">P30+Q29</f>
        <v>8.3924950074972351</v>
      </c>
      <c r="R30" s="29">
        <f t="shared" ref="R30" si="23">Q30+R29</f>
        <v>9.531744508246959</v>
      </c>
      <c r="S30" s="29">
        <f t="shared" ref="S30" si="24">R30+S29</f>
        <v>10.784918959071655</v>
      </c>
      <c r="T30" s="29">
        <f t="shared" ref="T30" si="25">S30+T29</f>
        <v>12.163410854978823</v>
      </c>
      <c r="U30" s="29">
        <f t="shared" ref="U30" si="26">T30+U29</f>
        <v>13.679751940476706</v>
      </c>
      <c r="V30" s="29">
        <f t="shared" ref="V30" si="27">U30+V29</f>
        <v>15.347727134524378</v>
      </c>
      <c r="W30" s="29">
        <f t="shared" ref="W30" si="28">V30+W29</f>
        <v>17.182499847976818</v>
      </c>
      <c r="X30" s="29">
        <f t="shared" ref="X30" si="29">W30+X29</f>
        <v>19.200749832774502</v>
      </c>
      <c r="Y30" s="29">
        <f t="shared" ref="Y30" si="30">X30+Y29</f>
        <v>21.420824816051955</v>
      </c>
      <c r="Z30" s="29">
        <f t="shared" ref="Z30" si="31">Y30+Z29</f>
        <v>23.862907297657152</v>
      </c>
      <c r="AA30" s="29">
        <f t="shared" ref="AA30" si="32">Z30+AA29</f>
        <v>26.549198027422868</v>
      </c>
      <c r="AB30" s="29">
        <f t="shared" ref="AB30" si="33">AA30+AB29</f>
        <v>29.504117830165157</v>
      </c>
    </row>
    <row r="31" spans="2:28" ht="15.5" hidden="1" x14ac:dyDescent="0.35">
      <c r="B31" s="23"/>
      <c r="C31" s="27" t="s">
        <v>34</v>
      </c>
      <c r="D31" s="30">
        <f>1/(1+$F$26/100)^(D28-1)</f>
        <v>1</v>
      </c>
      <c r="E31" s="30">
        <f t="shared" ref="E31:AB31" si="34">1/(1+$F$26/100)^(E28-1)</f>
        <v>1.0086746015735324</v>
      </c>
      <c r="F31" s="46">
        <f t="shared" si="34"/>
        <v>1.0174244518595243</v>
      </c>
      <c r="G31" s="46">
        <f t="shared" si="34"/>
        <v>1.0262502036105754</v>
      </c>
      <c r="H31" s="30">
        <f t="shared" si="34"/>
        <v>1.0351525152416536</v>
      </c>
      <c r="I31" s="30">
        <f t="shared" si="34"/>
        <v>1.0441320508792149</v>
      </c>
      <c r="J31" s="30">
        <f t="shared" si="34"/>
        <v>1.0531894804107473</v>
      </c>
      <c r="K31" s="30">
        <f t="shared" si="34"/>
        <v>1.0623254795347461</v>
      </c>
      <c r="L31" s="30">
        <f t="shared" si="34"/>
        <v>1.0715407298111217</v>
      </c>
      <c r="M31" s="30">
        <f t="shared" si="34"/>
        <v>1.0808359187120453</v>
      </c>
      <c r="N31" s="30">
        <f t="shared" si="34"/>
        <v>1.0902117396732354</v>
      </c>
      <c r="O31" s="30">
        <f t="shared" si="34"/>
        <v>1.0996688921456883</v>
      </c>
      <c r="P31" s="30">
        <f t="shared" si="34"/>
        <v>1.1092080816478598</v>
      </c>
      <c r="Q31" s="30">
        <f t="shared" si="34"/>
        <v>1.1188300198182972</v>
      </c>
      <c r="R31" s="30">
        <f t="shared" si="34"/>
        <v>1.1285354244687285</v>
      </c>
      <c r="S31" s="30">
        <f t="shared" si="34"/>
        <v>1.1383250196376118</v>
      </c>
      <c r="T31" s="30">
        <f t="shared" si="34"/>
        <v>1.1481995356441514</v>
      </c>
      <c r="U31" s="30">
        <f t="shared" si="34"/>
        <v>1.1581597091427793</v>
      </c>
      <c r="V31" s="30">
        <f t="shared" si="34"/>
        <v>1.1682062831781113</v>
      </c>
      <c r="W31" s="30">
        <f t="shared" si="34"/>
        <v>1.1783400072403785</v>
      </c>
      <c r="X31" s="30">
        <f t="shared" si="34"/>
        <v>1.1885616373213421</v>
      </c>
      <c r="Y31" s="30">
        <f t="shared" si="34"/>
        <v>1.1988719359706901</v>
      </c>
      <c r="Z31" s="30">
        <f t="shared" si="34"/>
        <v>1.2092716723529253</v>
      </c>
      <c r="AA31" s="30">
        <f t="shared" si="34"/>
        <v>1.2197616223047461</v>
      </c>
      <c r="AB31" s="30">
        <f t="shared" si="34"/>
        <v>1.2303425683929252</v>
      </c>
    </row>
    <row r="32" spans="2:28" ht="9" hidden="1" customHeight="1" x14ac:dyDescent="0.35">
      <c r="B32" s="23"/>
      <c r="C32" s="27"/>
      <c r="D32" s="23"/>
      <c r="E32" s="31"/>
      <c r="F32" s="47"/>
      <c r="G32" s="47"/>
      <c r="H32" s="23"/>
      <c r="I32" s="23"/>
      <c r="J32" s="23"/>
      <c r="K32" s="23"/>
      <c r="L32" s="23"/>
      <c r="M32" s="23"/>
      <c r="N32" s="23"/>
      <c r="O32" s="23"/>
      <c r="P32" s="23"/>
      <c r="Q32" s="23"/>
      <c r="R32" s="23"/>
      <c r="S32" s="23"/>
      <c r="T32" s="23"/>
      <c r="U32" s="23"/>
      <c r="V32" s="23"/>
      <c r="W32" s="23"/>
      <c r="X32" s="23"/>
      <c r="Y32" s="23"/>
      <c r="Z32" s="23"/>
      <c r="AA32" s="23"/>
      <c r="AB32" s="23"/>
    </row>
    <row r="33" spans="1:28" ht="15.65" hidden="1" customHeight="1" x14ac:dyDescent="0.35">
      <c r="B33" s="65" t="s">
        <v>2</v>
      </c>
      <c r="C33" s="27" t="s">
        <v>8</v>
      </c>
      <c r="D33" s="32">
        <f t="shared" ref="D33:AB33" si="35">$F$68*D29*$F$22</f>
        <v>21</v>
      </c>
      <c r="E33" s="32">
        <f t="shared" si="35"/>
        <v>23.099999999999998</v>
      </c>
      <c r="F33" s="48">
        <f t="shared" si="35"/>
        <v>25.41</v>
      </c>
      <c r="G33" s="48">
        <f t="shared" si="35"/>
        <v>27.951000000000004</v>
      </c>
      <c r="H33" s="32">
        <f t="shared" si="35"/>
        <v>30.746100000000006</v>
      </c>
      <c r="I33" s="32">
        <f t="shared" si="35"/>
        <v>33.820710000000012</v>
      </c>
      <c r="J33" s="32">
        <f t="shared" si="35"/>
        <v>37.202781000000016</v>
      </c>
      <c r="K33" s="32">
        <f t="shared" si="35"/>
        <v>40.923059100000017</v>
      </c>
      <c r="L33" s="32">
        <f t="shared" si="35"/>
        <v>45.015365010000032</v>
      </c>
      <c r="M33" s="32">
        <f t="shared" si="35"/>
        <v>49.516901511000036</v>
      </c>
      <c r="N33" s="32">
        <f t="shared" si="35"/>
        <v>54.468591662100039</v>
      </c>
      <c r="O33" s="32">
        <f t="shared" si="35"/>
        <v>59.915450828310057</v>
      </c>
      <c r="P33" s="32">
        <f t="shared" si="35"/>
        <v>65.906995911141067</v>
      </c>
      <c r="Q33" s="32">
        <f t="shared" si="35"/>
        <v>72.497695502255169</v>
      </c>
      <c r="R33" s="32">
        <f t="shared" si="35"/>
        <v>79.747465052480692</v>
      </c>
      <c r="S33" s="32">
        <f t="shared" si="35"/>
        <v>87.722211557728784</v>
      </c>
      <c r="T33" s="32">
        <f t="shared" si="35"/>
        <v>96.494432713501666</v>
      </c>
      <c r="U33" s="32">
        <f t="shared" si="35"/>
        <v>106.14387598485185</v>
      </c>
      <c r="V33" s="32">
        <f t="shared" si="35"/>
        <v>116.75826358333705</v>
      </c>
      <c r="W33" s="32">
        <f t="shared" si="35"/>
        <v>128.43408994167075</v>
      </c>
      <c r="X33" s="32">
        <f t="shared" si="35"/>
        <v>141.27749893583783</v>
      </c>
      <c r="Y33" s="32">
        <f t="shared" si="35"/>
        <v>155.40524882942162</v>
      </c>
      <c r="Z33" s="32">
        <f t="shared" si="35"/>
        <v>170.9457737123638</v>
      </c>
      <c r="AA33" s="32">
        <f t="shared" si="35"/>
        <v>188.0403510836002</v>
      </c>
      <c r="AB33" s="32">
        <f t="shared" si="35"/>
        <v>206.84438619196027</v>
      </c>
    </row>
    <row r="34" spans="1:28" ht="15.65" hidden="1" customHeight="1" x14ac:dyDescent="0.35">
      <c r="B34" s="65"/>
      <c r="C34" s="27" t="s">
        <v>35</v>
      </c>
      <c r="D34" s="32">
        <f>D33*D31</f>
        <v>21</v>
      </c>
      <c r="E34" s="32">
        <f t="shared" ref="E34:AB34" si="36">E33*E31</f>
        <v>23.300383296348596</v>
      </c>
      <c r="F34" s="48">
        <f t="shared" si="36"/>
        <v>25.852755321750514</v>
      </c>
      <c r="G34" s="48">
        <f t="shared" si="36"/>
        <v>28.684719441119196</v>
      </c>
      <c r="H34" s="32">
        <f t="shared" si="36"/>
        <v>31.826902748871412</v>
      </c>
      <c r="I34" s="32">
        <f t="shared" si="36"/>
        <v>35.313287294491182</v>
      </c>
      <c r="J34" s="32">
        <f t="shared" si="36"/>
        <v>39.181577591224837</v>
      </c>
      <c r="K34" s="32">
        <f t="shared" si="36"/>
        <v>43.473608382436275</v>
      </c>
      <c r="L34" s="32">
        <f t="shared" si="36"/>
        <v>48.235797075529469</v>
      </c>
      <c r="M34" s="32">
        <f t="shared" si="36"/>
        <v>53.51964573641559</v>
      </c>
      <c r="N34" s="32">
        <f t="shared" si="36"/>
        <v>59.382298073489167</v>
      </c>
      <c r="O34" s="32">
        <f t="shared" si="36"/>
        <v>65.88715743477718</v>
      </c>
      <c r="P34" s="32">
        <f t="shared" si="36"/>
        <v>73.104572501770122</v>
      </c>
      <c r="Q34" s="32">
        <f t="shared" si="36"/>
        <v>81.112598095569027</v>
      </c>
      <c r="R34" s="32">
        <f t="shared" si="36"/>
        <v>89.99783932330638</v>
      </c>
      <c r="S34" s="32">
        <f t="shared" si="36"/>
        <v>99.856388194106358</v>
      </c>
      <c r="T34" s="32">
        <f t="shared" si="36"/>
        <v>110.79486283388843</v>
      </c>
      <c r="U34" s="32">
        <f t="shared" si="36"/>
        <v>122.93156053790325</v>
      </c>
      <c r="V34" s="32">
        <f t="shared" si="36"/>
        <v>136.39773713102039</v>
      </c>
      <c r="W34" s="32">
        <f t="shared" si="36"/>
        <v>151.33902647177973</v>
      </c>
      <c r="X34" s="32">
        <f t="shared" si="36"/>
        <v>167.91701545184358</v>
      </c>
      <c r="Y34" s="32">
        <f t="shared" si="36"/>
        <v>186.31099152413552</v>
      </c>
      <c r="Z34" s="32">
        <f t="shared" si="36"/>
        <v>206.71988165881493</v>
      </c>
      <c r="AA34" s="32">
        <f t="shared" si="36"/>
        <v>229.36440369648619</v>
      </c>
      <c r="AB34" s="32">
        <f t="shared" si="36"/>
        <v>254.48945336507452</v>
      </c>
    </row>
    <row r="35" spans="1:28" ht="15.5" hidden="1" x14ac:dyDescent="0.35">
      <c r="A35">
        <v>8</v>
      </c>
      <c r="B35" s="65"/>
      <c r="C35" s="27" t="s">
        <v>36</v>
      </c>
      <c r="D35" s="32">
        <f>D34</f>
        <v>21</v>
      </c>
      <c r="E35" s="33">
        <f>D35+E34</f>
        <v>44.300383296348599</v>
      </c>
      <c r="F35" s="49">
        <f t="shared" ref="F35:M35" si="37">E35+F34</f>
        <v>70.153138618099121</v>
      </c>
      <c r="G35" s="49">
        <f t="shared" si="37"/>
        <v>98.83785805921832</v>
      </c>
      <c r="H35" s="33">
        <f t="shared" si="37"/>
        <v>130.66476080808974</v>
      </c>
      <c r="I35" s="33">
        <f t="shared" si="37"/>
        <v>165.97804810258091</v>
      </c>
      <c r="J35" s="33">
        <f t="shared" si="37"/>
        <v>205.15962569380576</v>
      </c>
      <c r="K35" s="33">
        <f t="shared" si="37"/>
        <v>248.63323407624205</v>
      </c>
      <c r="L35" s="33">
        <f t="shared" si="37"/>
        <v>296.86903115177154</v>
      </c>
      <c r="M35" s="33">
        <f t="shared" si="37"/>
        <v>350.38867688818715</v>
      </c>
      <c r="N35" s="33">
        <f t="shared" ref="N35" si="38">M35+N34</f>
        <v>409.7709749616763</v>
      </c>
      <c r="O35" s="33">
        <f t="shared" ref="O35" si="39">N35+O34</f>
        <v>475.65813239645348</v>
      </c>
      <c r="P35" s="33">
        <f t="shared" ref="P35" si="40">O35+P34</f>
        <v>548.76270489822355</v>
      </c>
      <c r="Q35" s="33">
        <f t="shared" ref="Q35" si="41">P35+Q34</f>
        <v>629.87530299379262</v>
      </c>
      <c r="R35" s="33">
        <f t="shared" ref="R35" si="42">Q35+R34</f>
        <v>719.873142317099</v>
      </c>
      <c r="S35" s="33">
        <f t="shared" ref="S35" si="43">R35+S34</f>
        <v>819.72953051120533</v>
      </c>
      <c r="T35" s="33">
        <f t="shared" ref="T35" si="44">S35+T34</f>
        <v>930.52439334509381</v>
      </c>
      <c r="U35" s="33">
        <f t="shared" ref="U35" si="45">T35+U34</f>
        <v>1053.4559538829972</v>
      </c>
      <c r="V35" s="33">
        <f t="shared" ref="V35" si="46">U35+V34</f>
        <v>1189.8536910140176</v>
      </c>
      <c r="W35" s="33">
        <f t="shared" ref="W35" si="47">V35+W34</f>
        <v>1341.1927174857974</v>
      </c>
      <c r="X35" s="33">
        <f t="shared" ref="X35" si="48">W35+X34</f>
        <v>1509.109732937641</v>
      </c>
      <c r="Y35" s="33">
        <f t="shared" ref="Y35" si="49">X35+Y34</f>
        <v>1695.4207244617764</v>
      </c>
      <c r="Z35" s="33">
        <f t="shared" ref="Z35" si="50">Y35+Z34</f>
        <v>1902.1406061205914</v>
      </c>
      <c r="AA35" s="33">
        <f t="shared" ref="AA35" si="51">Z35+AA34</f>
        <v>2131.5050098170777</v>
      </c>
      <c r="AB35" s="33">
        <f t="shared" ref="AB35" si="52">AA35+AB34</f>
        <v>2385.9944631821522</v>
      </c>
    </row>
    <row r="36" spans="1:28" ht="7.9" hidden="1" customHeight="1" x14ac:dyDescent="0.35">
      <c r="B36" s="34"/>
      <c r="C36" s="27"/>
      <c r="D36" s="27"/>
      <c r="E36" s="31"/>
      <c r="F36" s="47"/>
      <c r="G36" s="47"/>
      <c r="H36" s="23"/>
      <c r="I36" s="23"/>
      <c r="J36" s="23"/>
      <c r="K36" s="23"/>
      <c r="L36" s="23"/>
      <c r="M36" s="23"/>
      <c r="N36" s="23"/>
      <c r="O36" s="23"/>
      <c r="P36" s="23"/>
      <c r="Q36" s="23"/>
      <c r="R36" s="23"/>
      <c r="S36" s="23"/>
      <c r="T36" s="23"/>
      <c r="U36" s="23"/>
      <c r="V36" s="23"/>
      <c r="W36" s="23"/>
      <c r="X36" s="23"/>
      <c r="Y36" s="23"/>
      <c r="Z36" s="23"/>
      <c r="AA36" s="23"/>
      <c r="AB36" s="23"/>
    </row>
    <row r="37" spans="1:28" ht="15.5" hidden="1" x14ac:dyDescent="0.35">
      <c r="B37" s="65" t="s">
        <v>3</v>
      </c>
      <c r="C37" s="27" t="s">
        <v>8</v>
      </c>
      <c r="D37" s="28">
        <f t="shared" ref="D37:AB37" si="53">$G$68*$F$22*D29</f>
        <v>0</v>
      </c>
      <c r="E37" s="28">
        <f t="shared" si="53"/>
        <v>0</v>
      </c>
      <c r="F37" s="50">
        <f t="shared" si="53"/>
        <v>0</v>
      </c>
      <c r="G37" s="50">
        <f t="shared" si="53"/>
        <v>0</v>
      </c>
      <c r="H37" s="28">
        <f t="shared" si="53"/>
        <v>0</v>
      </c>
      <c r="I37" s="28">
        <f t="shared" si="53"/>
        <v>0</v>
      </c>
      <c r="J37" s="28">
        <f t="shared" si="53"/>
        <v>0</v>
      </c>
      <c r="K37" s="28">
        <f t="shared" si="53"/>
        <v>0</v>
      </c>
      <c r="L37" s="28">
        <f t="shared" si="53"/>
        <v>0</v>
      </c>
      <c r="M37" s="28">
        <f t="shared" si="53"/>
        <v>0</v>
      </c>
      <c r="N37" s="28">
        <f t="shared" si="53"/>
        <v>0</v>
      </c>
      <c r="O37" s="28">
        <f t="shared" si="53"/>
        <v>0</v>
      </c>
      <c r="P37" s="28">
        <f t="shared" si="53"/>
        <v>0</v>
      </c>
      <c r="Q37" s="28">
        <f t="shared" si="53"/>
        <v>0</v>
      </c>
      <c r="R37" s="28">
        <f t="shared" si="53"/>
        <v>0</v>
      </c>
      <c r="S37" s="28">
        <f t="shared" si="53"/>
        <v>0</v>
      </c>
      <c r="T37" s="28">
        <f t="shared" si="53"/>
        <v>0</v>
      </c>
      <c r="U37" s="28">
        <f t="shared" si="53"/>
        <v>0</v>
      </c>
      <c r="V37" s="28">
        <f t="shared" si="53"/>
        <v>0</v>
      </c>
      <c r="W37" s="28">
        <f t="shared" si="53"/>
        <v>0</v>
      </c>
      <c r="X37" s="28">
        <f t="shared" si="53"/>
        <v>0</v>
      </c>
      <c r="Y37" s="28">
        <f t="shared" si="53"/>
        <v>0</v>
      </c>
      <c r="Z37" s="28">
        <f t="shared" si="53"/>
        <v>0</v>
      </c>
      <c r="AA37" s="28">
        <f t="shared" si="53"/>
        <v>0</v>
      </c>
      <c r="AB37" s="28">
        <f t="shared" si="53"/>
        <v>0</v>
      </c>
    </row>
    <row r="38" spans="1:28" ht="15.5" hidden="1" x14ac:dyDescent="0.35">
      <c r="B38" s="65"/>
      <c r="C38" s="27" t="s">
        <v>35</v>
      </c>
      <c r="D38" s="28">
        <f>D37*D31</f>
        <v>0</v>
      </c>
      <c r="E38" s="28">
        <f t="shared" ref="E38:AB38" si="54">E37*E31</f>
        <v>0</v>
      </c>
      <c r="F38" s="50">
        <f t="shared" si="54"/>
        <v>0</v>
      </c>
      <c r="G38" s="50">
        <f t="shared" si="54"/>
        <v>0</v>
      </c>
      <c r="H38" s="28">
        <f t="shared" si="54"/>
        <v>0</v>
      </c>
      <c r="I38" s="28">
        <f t="shared" si="54"/>
        <v>0</v>
      </c>
      <c r="J38" s="28">
        <f t="shared" si="54"/>
        <v>0</v>
      </c>
      <c r="K38" s="28">
        <f t="shared" si="54"/>
        <v>0</v>
      </c>
      <c r="L38" s="28">
        <f t="shared" si="54"/>
        <v>0</v>
      </c>
      <c r="M38" s="28">
        <f t="shared" si="54"/>
        <v>0</v>
      </c>
      <c r="N38" s="28">
        <f t="shared" si="54"/>
        <v>0</v>
      </c>
      <c r="O38" s="28">
        <f t="shared" si="54"/>
        <v>0</v>
      </c>
      <c r="P38" s="28">
        <f t="shared" si="54"/>
        <v>0</v>
      </c>
      <c r="Q38" s="28">
        <f t="shared" si="54"/>
        <v>0</v>
      </c>
      <c r="R38" s="28">
        <f t="shared" si="54"/>
        <v>0</v>
      </c>
      <c r="S38" s="28">
        <f t="shared" si="54"/>
        <v>0</v>
      </c>
      <c r="T38" s="28">
        <f t="shared" si="54"/>
        <v>0</v>
      </c>
      <c r="U38" s="28">
        <f t="shared" si="54"/>
        <v>0</v>
      </c>
      <c r="V38" s="28">
        <f t="shared" si="54"/>
        <v>0</v>
      </c>
      <c r="W38" s="28">
        <f t="shared" si="54"/>
        <v>0</v>
      </c>
      <c r="X38" s="28">
        <f t="shared" si="54"/>
        <v>0</v>
      </c>
      <c r="Y38" s="28">
        <f t="shared" si="54"/>
        <v>0</v>
      </c>
      <c r="Z38" s="28">
        <f t="shared" si="54"/>
        <v>0</v>
      </c>
      <c r="AA38" s="28">
        <f t="shared" si="54"/>
        <v>0</v>
      </c>
      <c r="AB38" s="28">
        <f t="shared" si="54"/>
        <v>0</v>
      </c>
    </row>
    <row r="39" spans="1:28" ht="15.5" hidden="1" x14ac:dyDescent="0.35">
      <c r="A39">
        <v>12</v>
      </c>
      <c r="B39" s="65"/>
      <c r="C39" s="27" t="s">
        <v>36</v>
      </c>
      <c r="D39" s="28">
        <f>D38</f>
        <v>0</v>
      </c>
      <c r="E39" s="28">
        <f>D39+E38</f>
        <v>0</v>
      </c>
      <c r="F39" s="50">
        <f t="shared" ref="F39:M39" si="55">E39+F38</f>
        <v>0</v>
      </c>
      <c r="G39" s="50">
        <f t="shared" si="55"/>
        <v>0</v>
      </c>
      <c r="H39" s="28">
        <f t="shared" si="55"/>
        <v>0</v>
      </c>
      <c r="I39" s="28">
        <f t="shared" si="55"/>
        <v>0</v>
      </c>
      <c r="J39" s="28">
        <f t="shared" si="55"/>
        <v>0</v>
      </c>
      <c r="K39" s="28">
        <f t="shared" si="55"/>
        <v>0</v>
      </c>
      <c r="L39" s="28">
        <f t="shared" si="55"/>
        <v>0</v>
      </c>
      <c r="M39" s="28">
        <f t="shared" si="55"/>
        <v>0</v>
      </c>
      <c r="N39" s="28">
        <f t="shared" ref="N39" si="56">M39+N38</f>
        <v>0</v>
      </c>
      <c r="O39" s="28">
        <f t="shared" ref="O39" si="57">N39+O38</f>
        <v>0</v>
      </c>
      <c r="P39" s="28">
        <f t="shared" ref="P39" si="58">O39+P38</f>
        <v>0</v>
      </c>
      <c r="Q39" s="28">
        <f t="shared" ref="Q39" si="59">P39+Q38</f>
        <v>0</v>
      </c>
      <c r="R39" s="28">
        <f t="shared" ref="R39" si="60">Q39+R38</f>
        <v>0</v>
      </c>
      <c r="S39" s="28">
        <f t="shared" ref="S39" si="61">R39+S38</f>
        <v>0</v>
      </c>
      <c r="T39" s="28">
        <f t="shared" ref="T39" si="62">S39+T38</f>
        <v>0</v>
      </c>
      <c r="U39" s="28">
        <f t="shared" ref="U39" si="63">T39+U38</f>
        <v>0</v>
      </c>
      <c r="V39" s="28">
        <f t="shared" ref="V39" si="64">U39+V38</f>
        <v>0</v>
      </c>
      <c r="W39" s="28">
        <f t="shared" ref="W39" si="65">V39+W38</f>
        <v>0</v>
      </c>
      <c r="X39" s="28">
        <f t="shared" ref="X39" si="66">W39+X38</f>
        <v>0</v>
      </c>
      <c r="Y39" s="28">
        <f t="shared" ref="Y39" si="67">X39+Y38</f>
        <v>0</v>
      </c>
      <c r="Z39" s="28">
        <f t="shared" ref="Z39" si="68">Y39+Z38</f>
        <v>0</v>
      </c>
      <c r="AA39" s="28">
        <f t="shared" ref="AA39" si="69">Z39+AA38</f>
        <v>0</v>
      </c>
      <c r="AB39" s="28">
        <f t="shared" ref="AB39" si="70">AA39+AB38</f>
        <v>0</v>
      </c>
    </row>
    <row r="40" spans="1:28" ht="7.9" hidden="1" customHeight="1" x14ac:dyDescent="0.35">
      <c r="B40" s="34"/>
      <c r="C40" s="27"/>
      <c r="D40" s="27"/>
      <c r="E40" s="31"/>
      <c r="F40" s="47"/>
      <c r="G40" s="47"/>
      <c r="H40" s="23"/>
      <c r="I40" s="23"/>
      <c r="J40" s="23"/>
      <c r="K40" s="23"/>
      <c r="L40" s="23"/>
      <c r="M40" s="23"/>
      <c r="N40" s="23"/>
      <c r="O40" s="23"/>
      <c r="P40" s="23"/>
      <c r="Q40" s="23"/>
      <c r="R40" s="23"/>
      <c r="S40" s="23"/>
      <c r="T40" s="23"/>
      <c r="U40" s="23"/>
      <c r="V40" s="23"/>
      <c r="W40" s="23"/>
      <c r="X40" s="23"/>
      <c r="Y40" s="23"/>
      <c r="Z40" s="23"/>
      <c r="AA40" s="23"/>
      <c r="AB40" s="23"/>
    </row>
    <row r="41" spans="1:28" ht="15.5" hidden="1" x14ac:dyDescent="0.35">
      <c r="B41" s="65" t="s">
        <v>4</v>
      </c>
      <c r="C41" s="27" t="s">
        <v>8</v>
      </c>
      <c r="D41" s="28">
        <f t="shared" ref="D41:AB41" si="71">$H$68*$F$22*D29</f>
        <v>0</v>
      </c>
      <c r="E41" s="28">
        <f t="shared" si="71"/>
        <v>0</v>
      </c>
      <c r="F41" s="50">
        <f t="shared" si="71"/>
        <v>0</v>
      </c>
      <c r="G41" s="50">
        <f t="shared" si="71"/>
        <v>0</v>
      </c>
      <c r="H41" s="28">
        <f t="shared" si="71"/>
        <v>0</v>
      </c>
      <c r="I41" s="28">
        <f t="shared" si="71"/>
        <v>0</v>
      </c>
      <c r="J41" s="28">
        <f t="shared" si="71"/>
        <v>0</v>
      </c>
      <c r="K41" s="28">
        <f t="shared" si="71"/>
        <v>0</v>
      </c>
      <c r="L41" s="28">
        <f t="shared" si="71"/>
        <v>0</v>
      </c>
      <c r="M41" s="28">
        <f t="shared" si="71"/>
        <v>0</v>
      </c>
      <c r="N41" s="28">
        <f t="shared" si="71"/>
        <v>0</v>
      </c>
      <c r="O41" s="28">
        <f t="shared" si="71"/>
        <v>0</v>
      </c>
      <c r="P41" s="28">
        <f t="shared" si="71"/>
        <v>0</v>
      </c>
      <c r="Q41" s="28">
        <f t="shared" si="71"/>
        <v>0</v>
      </c>
      <c r="R41" s="28">
        <f t="shared" si="71"/>
        <v>0</v>
      </c>
      <c r="S41" s="28">
        <f t="shared" si="71"/>
        <v>0</v>
      </c>
      <c r="T41" s="28">
        <f t="shared" si="71"/>
        <v>0</v>
      </c>
      <c r="U41" s="28">
        <f t="shared" si="71"/>
        <v>0</v>
      </c>
      <c r="V41" s="28">
        <f t="shared" si="71"/>
        <v>0</v>
      </c>
      <c r="W41" s="28">
        <f t="shared" si="71"/>
        <v>0</v>
      </c>
      <c r="X41" s="28">
        <f t="shared" si="71"/>
        <v>0</v>
      </c>
      <c r="Y41" s="28">
        <f t="shared" si="71"/>
        <v>0</v>
      </c>
      <c r="Z41" s="28">
        <f t="shared" si="71"/>
        <v>0</v>
      </c>
      <c r="AA41" s="28">
        <f t="shared" si="71"/>
        <v>0</v>
      </c>
      <c r="AB41" s="28">
        <f t="shared" si="71"/>
        <v>0</v>
      </c>
    </row>
    <row r="42" spans="1:28" ht="15.5" hidden="1" x14ac:dyDescent="0.35">
      <c r="B42" s="65"/>
      <c r="C42" s="27" t="s">
        <v>35</v>
      </c>
      <c r="D42" s="28">
        <f>D41*D31</f>
        <v>0</v>
      </c>
      <c r="E42" s="28">
        <f t="shared" ref="E42:AB42" si="72">E41*E31</f>
        <v>0</v>
      </c>
      <c r="F42" s="50">
        <f t="shared" si="72"/>
        <v>0</v>
      </c>
      <c r="G42" s="50">
        <f t="shared" si="72"/>
        <v>0</v>
      </c>
      <c r="H42" s="28">
        <f t="shared" si="72"/>
        <v>0</v>
      </c>
      <c r="I42" s="28">
        <f t="shared" si="72"/>
        <v>0</v>
      </c>
      <c r="J42" s="28">
        <f t="shared" si="72"/>
        <v>0</v>
      </c>
      <c r="K42" s="28">
        <f t="shared" si="72"/>
        <v>0</v>
      </c>
      <c r="L42" s="28">
        <f t="shared" si="72"/>
        <v>0</v>
      </c>
      <c r="M42" s="28">
        <f t="shared" si="72"/>
        <v>0</v>
      </c>
      <c r="N42" s="28">
        <f t="shared" si="72"/>
        <v>0</v>
      </c>
      <c r="O42" s="28">
        <f t="shared" si="72"/>
        <v>0</v>
      </c>
      <c r="P42" s="28">
        <f t="shared" si="72"/>
        <v>0</v>
      </c>
      <c r="Q42" s="28">
        <f t="shared" si="72"/>
        <v>0</v>
      </c>
      <c r="R42" s="28">
        <f t="shared" si="72"/>
        <v>0</v>
      </c>
      <c r="S42" s="28">
        <f t="shared" si="72"/>
        <v>0</v>
      </c>
      <c r="T42" s="28">
        <f t="shared" si="72"/>
        <v>0</v>
      </c>
      <c r="U42" s="28">
        <f t="shared" si="72"/>
        <v>0</v>
      </c>
      <c r="V42" s="28">
        <f t="shared" si="72"/>
        <v>0</v>
      </c>
      <c r="W42" s="28">
        <f t="shared" si="72"/>
        <v>0</v>
      </c>
      <c r="X42" s="28">
        <f t="shared" si="72"/>
        <v>0</v>
      </c>
      <c r="Y42" s="28">
        <f t="shared" si="72"/>
        <v>0</v>
      </c>
      <c r="Z42" s="28">
        <f t="shared" si="72"/>
        <v>0</v>
      </c>
      <c r="AA42" s="28">
        <f t="shared" si="72"/>
        <v>0</v>
      </c>
      <c r="AB42" s="28">
        <f t="shared" si="72"/>
        <v>0</v>
      </c>
    </row>
    <row r="43" spans="1:28" ht="15.5" hidden="1" x14ac:dyDescent="0.35">
      <c r="A43">
        <v>16</v>
      </c>
      <c r="B43" s="65"/>
      <c r="C43" s="27" t="s">
        <v>36</v>
      </c>
      <c r="D43" s="28">
        <f>D42</f>
        <v>0</v>
      </c>
      <c r="E43" s="28">
        <f>D43+E42</f>
        <v>0</v>
      </c>
      <c r="F43" s="50">
        <f t="shared" ref="F43:M43" si="73">E43+F42</f>
        <v>0</v>
      </c>
      <c r="G43" s="50">
        <f t="shared" si="73"/>
        <v>0</v>
      </c>
      <c r="H43" s="28">
        <f t="shared" si="73"/>
        <v>0</v>
      </c>
      <c r="I43" s="28">
        <f t="shared" si="73"/>
        <v>0</v>
      </c>
      <c r="J43" s="28">
        <f t="shared" si="73"/>
        <v>0</v>
      </c>
      <c r="K43" s="28">
        <f t="shared" si="73"/>
        <v>0</v>
      </c>
      <c r="L43" s="28">
        <f t="shared" si="73"/>
        <v>0</v>
      </c>
      <c r="M43" s="28">
        <f t="shared" si="73"/>
        <v>0</v>
      </c>
      <c r="N43" s="28">
        <f t="shared" ref="N43" si="74">M43+N42</f>
        <v>0</v>
      </c>
      <c r="O43" s="28">
        <f t="shared" ref="O43" si="75">N43+O42</f>
        <v>0</v>
      </c>
      <c r="P43" s="28">
        <f t="shared" ref="P43" si="76">O43+P42</f>
        <v>0</v>
      </c>
      <c r="Q43" s="28">
        <f t="shared" ref="Q43" si="77">P43+Q42</f>
        <v>0</v>
      </c>
      <c r="R43" s="28">
        <f t="shared" ref="R43" si="78">Q43+R42</f>
        <v>0</v>
      </c>
      <c r="S43" s="28">
        <f t="shared" ref="S43" si="79">R43+S42</f>
        <v>0</v>
      </c>
      <c r="T43" s="28">
        <f t="shared" ref="T43" si="80">S43+T42</f>
        <v>0</v>
      </c>
      <c r="U43" s="28">
        <f t="shared" ref="U43" si="81">T43+U42</f>
        <v>0</v>
      </c>
      <c r="V43" s="28">
        <f t="shared" ref="V43" si="82">U43+V42</f>
        <v>0</v>
      </c>
      <c r="W43" s="28">
        <f t="shared" ref="W43" si="83">V43+W42</f>
        <v>0</v>
      </c>
      <c r="X43" s="28">
        <f t="shared" ref="X43" si="84">W43+X42</f>
        <v>0</v>
      </c>
      <c r="Y43" s="28">
        <f t="shared" ref="Y43" si="85">X43+Y42</f>
        <v>0</v>
      </c>
      <c r="Z43" s="28">
        <f t="shared" ref="Z43" si="86">Y43+Z42</f>
        <v>0</v>
      </c>
      <c r="AA43" s="28">
        <f t="shared" ref="AA43" si="87">Z43+AA42</f>
        <v>0</v>
      </c>
      <c r="AB43" s="28">
        <f t="shared" ref="AB43" si="88">AA43+AB42</f>
        <v>0</v>
      </c>
    </row>
    <row r="44" spans="1:28" ht="7.15" hidden="1" customHeight="1" x14ac:dyDescent="0.35">
      <c r="B44" s="34"/>
      <c r="C44" s="27"/>
      <c r="D44" s="27"/>
      <c r="E44" s="31"/>
      <c r="F44" s="47"/>
      <c r="G44" s="47"/>
      <c r="H44" s="23"/>
      <c r="I44" s="23"/>
      <c r="J44" s="23"/>
      <c r="K44" s="23"/>
      <c r="L44" s="23"/>
      <c r="M44" s="23"/>
      <c r="N44" s="23"/>
      <c r="O44" s="23"/>
      <c r="P44" s="23"/>
      <c r="Q44" s="23"/>
      <c r="R44" s="23"/>
      <c r="S44" s="23"/>
      <c r="T44" s="23"/>
      <c r="U44" s="23"/>
      <c r="V44" s="23"/>
      <c r="W44" s="23"/>
      <c r="X44" s="23"/>
      <c r="Y44" s="23"/>
      <c r="Z44" s="23"/>
      <c r="AA44" s="23"/>
      <c r="AB44" s="23"/>
    </row>
    <row r="45" spans="1:28" ht="15.5" hidden="1" x14ac:dyDescent="0.35">
      <c r="B45" s="65" t="s">
        <v>5</v>
      </c>
      <c r="C45" s="27" t="s">
        <v>8</v>
      </c>
      <c r="D45" s="28">
        <f t="shared" ref="D45:AB45" si="89">$I$68*$F$22*D29</f>
        <v>0</v>
      </c>
      <c r="E45" s="28">
        <f t="shared" si="89"/>
        <v>0</v>
      </c>
      <c r="F45" s="50">
        <f t="shared" si="89"/>
        <v>0</v>
      </c>
      <c r="G45" s="50">
        <f t="shared" si="89"/>
        <v>0</v>
      </c>
      <c r="H45" s="28">
        <f t="shared" si="89"/>
        <v>0</v>
      </c>
      <c r="I45" s="28">
        <f t="shared" si="89"/>
        <v>0</v>
      </c>
      <c r="J45" s="28">
        <f t="shared" si="89"/>
        <v>0</v>
      </c>
      <c r="K45" s="28">
        <f t="shared" si="89"/>
        <v>0</v>
      </c>
      <c r="L45" s="28">
        <f t="shared" si="89"/>
        <v>0</v>
      </c>
      <c r="M45" s="28">
        <f t="shared" si="89"/>
        <v>0</v>
      </c>
      <c r="N45" s="28">
        <f t="shared" si="89"/>
        <v>0</v>
      </c>
      <c r="O45" s="28">
        <f t="shared" si="89"/>
        <v>0</v>
      </c>
      <c r="P45" s="28">
        <f t="shared" si="89"/>
        <v>0</v>
      </c>
      <c r="Q45" s="28">
        <f t="shared" si="89"/>
        <v>0</v>
      </c>
      <c r="R45" s="28">
        <f t="shared" si="89"/>
        <v>0</v>
      </c>
      <c r="S45" s="28">
        <f t="shared" si="89"/>
        <v>0</v>
      </c>
      <c r="T45" s="28">
        <f t="shared" si="89"/>
        <v>0</v>
      </c>
      <c r="U45" s="28">
        <f t="shared" si="89"/>
        <v>0</v>
      </c>
      <c r="V45" s="28">
        <f t="shared" si="89"/>
        <v>0</v>
      </c>
      <c r="W45" s="28">
        <f t="shared" si="89"/>
        <v>0</v>
      </c>
      <c r="X45" s="28">
        <f t="shared" si="89"/>
        <v>0</v>
      </c>
      <c r="Y45" s="28">
        <f t="shared" si="89"/>
        <v>0</v>
      </c>
      <c r="Z45" s="28">
        <f t="shared" si="89"/>
        <v>0</v>
      </c>
      <c r="AA45" s="28">
        <f t="shared" si="89"/>
        <v>0</v>
      </c>
      <c r="AB45" s="28">
        <f t="shared" si="89"/>
        <v>0</v>
      </c>
    </row>
    <row r="46" spans="1:28" ht="15.5" hidden="1" x14ac:dyDescent="0.35">
      <c r="B46" s="65"/>
      <c r="C46" s="27" t="s">
        <v>35</v>
      </c>
      <c r="D46" s="28">
        <f>D45*D31</f>
        <v>0</v>
      </c>
      <c r="E46" s="28">
        <f t="shared" ref="E46:AB46" si="90">E45*E31</f>
        <v>0</v>
      </c>
      <c r="F46" s="50">
        <f t="shared" si="90"/>
        <v>0</v>
      </c>
      <c r="G46" s="50">
        <f t="shared" si="90"/>
        <v>0</v>
      </c>
      <c r="H46" s="28">
        <f t="shared" si="90"/>
        <v>0</v>
      </c>
      <c r="I46" s="28">
        <f t="shared" si="90"/>
        <v>0</v>
      </c>
      <c r="J46" s="28">
        <f t="shared" si="90"/>
        <v>0</v>
      </c>
      <c r="K46" s="28">
        <f t="shared" si="90"/>
        <v>0</v>
      </c>
      <c r="L46" s="28">
        <f t="shared" si="90"/>
        <v>0</v>
      </c>
      <c r="M46" s="28">
        <f t="shared" si="90"/>
        <v>0</v>
      </c>
      <c r="N46" s="28">
        <f t="shared" si="90"/>
        <v>0</v>
      </c>
      <c r="O46" s="28">
        <f t="shared" si="90"/>
        <v>0</v>
      </c>
      <c r="P46" s="28">
        <f t="shared" si="90"/>
        <v>0</v>
      </c>
      <c r="Q46" s="28">
        <f t="shared" si="90"/>
        <v>0</v>
      </c>
      <c r="R46" s="28">
        <f t="shared" si="90"/>
        <v>0</v>
      </c>
      <c r="S46" s="28">
        <f t="shared" si="90"/>
        <v>0</v>
      </c>
      <c r="T46" s="28">
        <f t="shared" si="90"/>
        <v>0</v>
      </c>
      <c r="U46" s="28">
        <f t="shared" si="90"/>
        <v>0</v>
      </c>
      <c r="V46" s="28">
        <f t="shared" si="90"/>
        <v>0</v>
      </c>
      <c r="W46" s="28">
        <f t="shared" si="90"/>
        <v>0</v>
      </c>
      <c r="X46" s="28">
        <f t="shared" si="90"/>
        <v>0</v>
      </c>
      <c r="Y46" s="28">
        <f t="shared" si="90"/>
        <v>0</v>
      </c>
      <c r="Z46" s="28">
        <f t="shared" si="90"/>
        <v>0</v>
      </c>
      <c r="AA46" s="28">
        <f t="shared" si="90"/>
        <v>0</v>
      </c>
      <c r="AB46" s="28">
        <f t="shared" si="90"/>
        <v>0</v>
      </c>
    </row>
    <row r="47" spans="1:28" ht="15.5" hidden="1" x14ac:dyDescent="0.35">
      <c r="A47">
        <v>20</v>
      </c>
      <c r="B47" s="65"/>
      <c r="C47" s="27" t="s">
        <v>36</v>
      </c>
      <c r="D47" s="28">
        <f>D46</f>
        <v>0</v>
      </c>
      <c r="E47" s="28">
        <f>D47+E46</f>
        <v>0</v>
      </c>
      <c r="F47" s="50">
        <f t="shared" ref="F47:M47" si="91">E47+F46</f>
        <v>0</v>
      </c>
      <c r="G47" s="50">
        <f t="shared" si="91"/>
        <v>0</v>
      </c>
      <c r="H47" s="28">
        <f t="shared" si="91"/>
        <v>0</v>
      </c>
      <c r="I47" s="28">
        <f t="shared" si="91"/>
        <v>0</v>
      </c>
      <c r="J47" s="28">
        <f t="shared" si="91"/>
        <v>0</v>
      </c>
      <c r="K47" s="28">
        <f t="shared" si="91"/>
        <v>0</v>
      </c>
      <c r="L47" s="28">
        <f t="shared" si="91"/>
        <v>0</v>
      </c>
      <c r="M47" s="28">
        <f t="shared" si="91"/>
        <v>0</v>
      </c>
      <c r="N47" s="28">
        <f t="shared" ref="N47" si="92">M47+N46</f>
        <v>0</v>
      </c>
      <c r="O47" s="28">
        <f t="shared" ref="O47" si="93">N47+O46</f>
        <v>0</v>
      </c>
      <c r="P47" s="28">
        <f t="shared" ref="P47" si="94">O47+P46</f>
        <v>0</v>
      </c>
      <c r="Q47" s="28">
        <f t="shared" ref="Q47" si="95">P47+Q46</f>
        <v>0</v>
      </c>
      <c r="R47" s="28">
        <f t="shared" ref="R47" si="96">Q47+R46</f>
        <v>0</v>
      </c>
      <c r="S47" s="28">
        <f t="shared" ref="S47" si="97">R47+S46</f>
        <v>0</v>
      </c>
      <c r="T47" s="28">
        <f t="shared" ref="T47" si="98">S47+T46</f>
        <v>0</v>
      </c>
      <c r="U47" s="28">
        <f t="shared" ref="U47" si="99">T47+U46</f>
        <v>0</v>
      </c>
      <c r="V47" s="28">
        <f t="shared" ref="V47" si="100">U47+V46</f>
        <v>0</v>
      </c>
      <c r="W47" s="28">
        <f t="shared" ref="W47" si="101">V47+W46</f>
        <v>0</v>
      </c>
      <c r="X47" s="28">
        <f t="shared" ref="X47" si="102">W47+X46</f>
        <v>0</v>
      </c>
      <c r="Y47" s="28">
        <f t="shared" ref="Y47" si="103">X47+Y46</f>
        <v>0</v>
      </c>
      <c r="Z47" s="28">
        <f t="shared" ref="Z47" si="104">Y47+Z46</f>
        <v>0</v>
      </c>
      <c r="AA47" s="28">
        <f t="shared" ref="AA47" si="105">Z47+AA46</f>
        <v>0</v>
      </c>
      <c r="AB47" s="28">
        <f t="shared" ref="AB47" si="106">AA47+AB46</f>
        <v>0</v>
      </c>
    </row>
    <row r="48" spans="1:28" ht="7.9" hidden="1" customHeight="1" x14ac:dyDescent="0.35">
      <c r="B48" s="34"/>
      <c r="C48" s="27"/>
      <c r="D48" s="27"/>
      <c r="E48" s="31"/>
      <c r="F48" s="47"/>
      <c r="G48" s="47"/>
      <c r="H48" s="23"/>
      <c r="I48" s="23"/>
      <c r="J48" s="23"/>
      <c r="K48" s="23"/>
      <c r="L48" s="23"/>
      <c r="M48" s="23"/>
      <c r="N48" s="23"/>
      <c r="O48" s="23"/>
      <c r="P48" s="23"/>
      <c r="Q48" s="23"/>
      <c r="R48" s="23"/>
      <c r="S48" s="23"/>
      <c r="T48" s="23"/>
      <c r="U48" s="23"/>
      <c r="V48" s="23"/>
      <c r="W48" s="23"/>
      <c r="X48" s="23"/>
      <c r="Y48" s="23"/>
      <c r="Z48" s="23"/>
      <c r="AA48" s="23"/>
      <c r="AB48" s="23"/>
    </row>
    <row r="49" spans="1:28" ht="15.5" hidden="1" x14ac:dyDescent="0.35">
      <c r="B49" s="65" t="s">
        <v>6</v>
      </c>
      <c r="C49" s="27" t="s">
        <v>8</v>
      </c>
      <c r="D49" s="28">
        <f t="shared" ref="D49:AB49" si="107">$J$68*$F$22*D29</f>
        <v>0</v>
      </c>
      <c r="E49" s="28">
        <f t="shared" si="107"/>
        <v>0</v>
      </c>
      <c r="F49" s="50">
        <f t="shared" si="107"/>
        <v>0</v>
      </c>
      <c r="G49" s="50">
        <f t="shared" si="107"/>
        <v>0</v>
      </c>
      <c r="H49" s="28">
        <f t="shared" si="107"/>
        <v>0</v>
      </c>
      <c r="I49" s="28">
        <f t="shared" si="107"/>
        <v>0</v>
      </c>
      <c r="J49" s="28">
        <f t="shared" si="107"/>
        <v>0</v>
      </c>
      <c r="K49" s="28">
        <f t="shared" si="107"/>
        <v>0</v>
      </c>
      <c r="L49" s="28">
        <f t="shared" si="107"/>
        <v>0</v>
      </c>
      <c r="M49" s="28">
        <f t="shared" si="107"/>
        <v>0</v>
      </c>
      <c r="N49" s="28">
        <f t="shared" si="107"/>
        <v>0</v>
      </c>
      <c r="O49" s="28">
        <f t="shared" si="107"/>
        <v>0</v>
      </c>
      <c r="P49" s="28">
        <f t="shared" si="107"/>
        <v>0</v>
      </c>
      <c r="Q49" s="28">
        <f t="shared" si="107"/>
        <v>0</v>
      </c>
      <c r="R49" s="28">
        <f t="shared" si="107"/>
        <v>0</v>
      </c>
      <c r="S49" s="28">
        <f t="shared" si="107"/>
        <v>0</v>
      </c>
      <c r="T49" s="28">
        <f t="shared" si="107"/>
        <v>0</v>
      </c>
      <c r="U49" s="28">
        <f t="shared" si="107"/>
        <v>0</v>
      </c>
      <c r="V49" s="28">
        <f t="shared" si="107"/>
        <v>0</v>
      </c>
      <c r="W49" s="28">
        <f t="shared" si="107"/>
        <v>0</v>
      </c>
      <c r="X49" s="28">
        <f t="shared" si="107"/>
        <v>0</v>
      </c>
      <c r="Y49" s="28">
        <f t="shared" si="107"/>
        <v>0</v>
      </c>
      <c r="Z49" s="28">
        <f t="shared" si="107"/>
        <v>0</v>
      </c>
      <c r="AA49" s="28">
        <f t="shared" si="107"/>
        <v>0</v>
      </c>
      <c r="AB49" s="28">
        <f t="shared" si="107"/>
        <v>0</v>
      </c>
    </row>
    <row r="50" spans="1:28" ht="15.5" hidden="1" x14ac:dyDescent="0.35">
      <c r="B50" s="65"/>
      <c r="C50" s="27" t="s">
        <v>35</v>
      </c>
      <c r="D50" s="28">
        <f>D49*D31</f>
        <v>0</v>
      </c>
      <c r="E50" s="28">
        <f t="shared" ref="E50:AB50" si="108">E49*E31</f>
        <v>0</v>
      </c>
      <c r="F50" s="50">
        <f t="shared" si="108"/>
        <v>0</v>
      </c>
      <c r="G50" s="50">
        <f t="shared" si="108"/>
        <v>0</v>
      </c>
      <c r="H50" s="28">
        <f t="shared" si="108"/>
        <v>0</v>
      </c>
      <c r="I50" s="28">
        <f t="shared" si="108"/>
        <v>0</v>
      </c>
      <c r="J50" s="28">
        <f t="shared" si="108"/>
        <v>0</v>
      </c>
      <c r="K50" s="28">
        <f t="shared" si="108"/>
        <v>0</v>
      </c>
      <c r="L50" s="28">
        <f t="shared" si="108"/>
        <v>0</v>
      </c>
      <c r="M50" s="28">
        <f t="shared" si="108"/>
        <v>0</v>
      </c>
      <c r="N50" s="28">
        <f t="shared" si="108"/>
        <v>0</v>
      </c>
      <c r="O50" s="28">
        <f t="shared" si="108"/>
        <v>0</v>
      </c>
      <c r="P50" s="28">
        <f t="shared" si="108"/>
        <v>0</v>
      </c>
      <c r="Q50" s="28">
        <f t="shared" si="108"/>
        <v>0</v>
      </c>
      <c r="R50" s="28">
        <f t="shared" si="108"/>
        <v>0</v>
      </c>
      <c r="S50" s="28">
        <f t="shared" si="108"/>
        <v>0</v>
      </c>
      <c r="T50" s="28">
        <f t="shared" si="108"/>
        <v>0</v>
      </c>
      <c r="U50" s="28">
        <f t="shared" si="108"/>
        <v>0</v>
      </c>
      <c r="V50" s="28">
        <f t="shared" si="108"/>
        <v>0</v>
      </c>
      <c r="W50" s="28">
        <f t="shared" si="108"/>
        <v>0</v>
      </c>
      <c r="X50" s="28">
        <f t="shared" si="108"/>
        <v>0</v>
      </c>
      <c r="Y50" s="28">
        <f t="shared" si="108"/>
        <v>0</v>
      </c>
      <c r="Z50" s="28">
        <f t="shared" si="108"/>
        <v>0</v>
      </c>
      <c r="AA50" s="28">
        <f t="shared" si="108"/>
        <v>0</v>
      </c>
      <c r="AB50" s="28">
        <f t="shared" si="108"/>
        <v>0</v>
      </c>
    </row>
    <row r="51" spans="1:28" ht="15.5" hidden="1" x14ac:dyDescent="0.35">
      <c r="A51">
        <v>24</v>
      </c>
      <c r="B51" s="65"/>
      <c r="C51" s="27" t="s">
        <v>36</v>
      </c>
      <c r="D51" s="28">
        <f>D50</f>
        <v>0</v>
      </c>
      <c r="E51" s="28">
        <f>D51+E50</f>
        <v>0</v>
      </c>
      <c r="F51" s="50">
        <f t="shared" ref="F51:M51" si="109">E51+F50</f>
        <v>0</v>
      </c>
      <c r="G51" s="50">
        <f t="shared" si="109"/>
        <v>0</v>
      </c>
      <c r="H51" s="28">
        <f t="shared" si="109"/>
        <v>0</v>
      </c>
      <c r="I51" s="28">
        <f t="shared" si="109"/>
        <v>0</v>
      </c>
      <c r="J51" s="28">
        <f t="shared" si="109"/>
        <v>0</v>
      </c>
      <c r="K51" s="28">
        <f t="shared" si="109"/>
        <v>0</v>
      </c>
      <c r="L51" s="28">
        <f t="shared" si="109"/>
        <v>0</v>
      </c>
      <c r="M51" s="28">
        <f t="shared" si="109"/>
        <v>0</v>
      </c>
      <c r="N51" s="28">
        <f t="shared" ref="N51" si="110">M51+N50</f>
        <v>0</v>
      </c>
      <c r="O51" s="28">
        <f t="shared" ref="O51" si="111">N51+O50</f>
        <v>0</v>
      </c>
      <c r="P51" s="28">
        <f t="shared" ref="P51" si="112">O51+P50</f>
        <v>0</v>
      </c>
      <c r="Q51" s="28">
        <f t="shared" ref="Q51" si="113">P51+Q50</f>
        <v>0</v>
      </c>
      <c r="R51" s="28">
        <f t="shared" ref="R51" si="114">Q51+R50</f>
        <v>0</v>
      </c>
      <c r="S51" s="28">
        <f t="shared" ref="S51" si="115">R51+S50</f>
        <v>0</v>
      </c>
      <c r="T51" s="28">
        <f t="shared" ref="T51" si="116">S51+T50</f>
        <v>0</v>
      </c>
      <c r="U51" s="28">
        <f t="shared" ref="U51" si="117">T51+U50</f>
        <v>0</v>
      </c>
      <c r="V51" s="28">
        <f t="shared" ref="V51" si="118">U51+V50</f>
        <v>0</v>
      </c>
      <c r="W51" s="28">
        <f t="shared" ref="W51" si="119">V51+W50</f>
        <v>0</v>
      </c>
      <c r="X51" s="28">
        <f t="shared" ref="X51" si="120">W51+X50</f>
        <v>0</v>
      </c>
      <c r="Y51" s="28">
        <f t="shared" ref="Y51" si="121">X51+Y50</f>
        <v>0</v>
      </c>
      <c r="Z51" s="28">
        <f t="shared" ref="Z51" si="122">Y51+Z50</f>
        <v>0</v>
      </c>
      <c r="AA51" s="28">
        <f t="shared" ref="AA51" si="123">Z51+AA50</f>
        <v>0</v>
      </c>
      <c r="AB51" s="28">
        <f t="shared" ref="AB51" si="124">AA51+AB50</f>
        <v>0</v>
      </c>
    </row>
    <row r="52" spans="1:28" ht="15.5" hidden="1" x14ac:dyDescent="0.35">
      <c r="C52" s="12"/>
      <c r="D52" s="12"/>
      <c r="E52" s="2"/>
      <c r="F52" s="43"/>
      <c r="G52" s="43"/>
    </row>
    <row r="53" spans="1:28" ht="15.5" x14ac:dyDescent="0.35">
      <c r="C53" s="63" t="s">
        <v>18</v>
      </c>
      <c r="D53" s="63"/>
      <c r="E53" s="2" t="s">
        <v>15</v>
      </c>
      <c r="F53" s="66">
        <v>6</v>
      </c>
      <c r="G53" s="67"/>
    </row>
    <row r="54" spans="1:28" ht="15.5" x14ac:dyDescent="0.35">
      <c r="C54" s="74" t="s">
        <v>20</v>
      </c>
      <c r="D54" s="74"/>
      <c r="E54" s="2" t="s">
        <v>7</v>
      </c>
      <c r="F54" s="77">
        <v>0</v>
      </c>
      <c r="G54" s="78"/>
    </row>
    <row r="55" spans="1:28" ht="4.9000000000000004" customHeight="1" x14ac:dyDescent="0.35"/>
    <row r="56" spans="1:28" ht="10.15" customHeight="1" x14ac:dyDescent="0.35">
      <c r="C56" s="1"/>
      <c r="D56" s="1"/>
      <c r="E56" s="1"/>
    </row>
    <row r="57" spans="1:28" ht="10.15" customHeight="1" x14ac:dyDescent="0.35">
      <c r="C57" s="1"/>
      <c r="D57" s="1"/>
      <c r="E57" s="1"/>
    </row>
    <row r="58" spans="1:28" ht="10.15" customHeight="1" x14ac:dyDescent="0.35"/>
    <row r="59" spans="1:28" ht="19.899999999999999" customHeight="1" x14ac:dyDescent="0.5">
      <c r="B59" s="9"/>
      <c r="C59" s="5"/>
      <c r="D59" s="9"/>
      <c r="E59" s="9"/>
      <c r="F59" s="9"/>
      <c r="G59" s="9"/>
      <c r="H59" s="9"/>
      <c r="I59" s="9"/>
      <c r="J59" s="9"/>
    </row>
    <row r="60" spans="1:28" ht="15.65" customHeight="1" x14ac:dyDescent="0.35">
      <c r="C60" s="1"/>
      <c r="D60" s="1"/>
      <c r="E60" s="1"/>
      <c r="F60" s="3" t="s">
        <v>2</v>
      </c>
      <c r="G60" s="3" t="s">
        <v>3</v>
      </c>
      <c r="H60" s="3" t="s">
        <v>4</v>
      </c>
      <c r="I60" s="3" t="s">
        <v>5</v>
      </c>
      <c r="J60" s="3" t="s">
        <v>6</v>
      </c>
    </row>
    <row r="61" spans="1:28" ht="10.15" customHeight="1" x14ac:dyDescent="0.35">
      <c r="C61" s="1"/>
      <c r="D61" s="1"/>
      <c r="E61" s="1"/>
      <c r="F61" s="3"/>
      <c r="G61" s="3"/>
      <c r="H61" s="3"/>
      <c r="I61" s="3"/>
      <c r="J61" s="3"/>
    </row>
    <row r="62" spans="1:28" ht="15.5" x14ac:dyDescent="0.35">
      <c r="C62" s="73" t="s">
        <v>11</v>
      </c>
      <c r="D62" s="73"/>
      <c r="E62" s="18"/>
      <c r="F62" s="1"/>
      <c r="G62" s="1"/>
      <c r="H62" s="1"/>
      <c r="I62" s="1"/>
      <c r="J62" s="1"/>
    </row>
    <row r="63" spans="1:28" ht="15.5" x14ac:dyDescent="0.35">
      <c r="C63" s="63" t="s">
        <v>23</v>
      </c>
      <c r="D63" s="63"/>
      <c r="E63" s="2" t="s">
        <v>7</v>
      </c>
      <c r="F63" s="51"/>
      <c r="G63" s="51"/>
      <c r="H63" s="51"/>
      <c r="I63" s="51"/>
      <c r="J63" s="51"/>
    </row>
    <row r="64" spans="1:28" ht="15.5" x14ac:dyDescent="0.35">
      <c r="C64" s="74" t="s">
        <v>37</v>
      </c>
      <c r="D64" s="74"/>
      <c r="E64" s="2" t="s">
        <v>7</v>
      </c>
      <c r="F64" s="52"/>
      <c r="G64" s="52"/>
      <c r="H64" s="52"/>
      <c r="I64" s="52"/>
      <c r="J64" s="52"/>
    </row>
    <row r="65" spans="2:13" ht="15.5" x14ac:dyDescent="0.35">
      <c r="C65" s="63" t="s">
        <v>24</v>
      </c>
      <c r="D65" s="63"/>
      <c r="E65" s="2" t="s">
        <v>7</v>
      </c>
      <c r="F65" s="52"/>
      <c r="G65" s="52"/>
      <c r="H65" s="52"/>
      <c r="I65" s="52"/>
      <c r="J65" s="52"/>
      <c r="M65" s="37"/>
    </row>
    <row r="66" spans="2:13" ht="6" customHeight="1" x14ac:dyDescent="0.35">
      <c r="C66" s="76"/>
      <c r="D66" s="76"/>
      <c r="E66" s="22"/>
      <c r="F66" s="53"/>
      <c r="G66" s="53"/>
      <c r="H66" s="53"/>
      <c r="I66" s="53"/>
      <c r="J66" s="53"/>
    </row>
    <row r="67" spans="2:13" ht="15.5" x14ac:dyDescent="0.35">
      <c r="C67" s="73" t="s">
        <v>8</v>
      </c>
      <c r="D67" s="73"/>
      <c r="E67" s="18"/>
      <c r="F67" s="53"/>
      <c r="G67" s="53"/>
      <c r="H67" s="53"/>
      <c r="I67" s="53"/>
      <c r="J67" s="53"/>
    </row>
    <row r="68" spans="2:13" ht="15.5" x14ac:dyDescent="0.35">
      <c r="C68" s="63" t="s">
        <v>48</v>
      </c>
      <c r="D68" s="63"/>
      <c r="E68" s="2" t="s">
        <v>49</v>
      </c>
      <c r="F68" s="54">
        <v>0.7</v>
      </c>
      <c r="G68" s="55"/>
      <c r="H68" s="55"/>
      <c r="I68" s="55"/>
      <c r="J68" s="55"/>
    </row>
    <row r="69" spans="2:13" ht="6" customHeight="1" x14ac:dyDescent="0.35">
      <c r="C69" s="63"/>
      <c r="D69" s="63"/>
      <c r="E69" s="21"/>
      <c r="F69" s="53"/>
      <c r="G69" s="53"/>
      <c r="H69" s="53"/>
      <c r="I69" s="53"/>
      <c r="J69" s="53"/>
    </row>
    <row r="70" spans="2:13" ht="15.5" x14ac:dyDescent="0.35">
      <c r="C70" s="64" t="s">
        <v>21</v>
      </c>
      <c r="D70" s="64"/>
      <c r="E70" s="16"/>
      <c r="F70" s="53"/>
      <c r="G70" s="53"/>
      <c r="H70" s="53"/>
      <c r="I70" s="53"/>
      <c r="J70" s="53"/>
    </row>
    <row r="71" spans="2:13" ht="15.5" x14ac:dyDescent="0.35">
      <c r="C71" s="63" t="s">
        <v>22</v>
      </c>
      <c r="D71" s="63"/>
      <c r="E71" s="2" t="s">
        <v>12</v>
      </c>
      <c r="F71" s="52"/>
      <c r="G71" s="52"/>
      <c r="H71" s="52"/>
      <c r="I71" s="52"/>
      <c r="J71" s="52"/>
    </row>
    <row r="72" spans="2:13" ht="15.5" x14ac:dyDescent="0.35">
      <c r="C72" s="63" t="s">
        <v>38</v>
      </c>
      <c r="D72" s="63"/>
      <c r="E72" s="2" t="s">
        <v>13</v>
      </c>
      <c r="F72" s="52"/>
      <c r="G72" s="52"/>
      <c r="H72" s="52"/>
      <c r="I72" s="52"/>
      <c r="J72" s="52"/>
    </row>
    <row r="73" spans="2:13" ht="15.5" x14ac:dyDescent="0.35">
      <c r="C73" s="63" t="s">
        <v>39</v>
      </c>
      <c r="D73" s="63"/>
      <c r="E73" s="2" t="s">
        <v>13</v>
      </c>
      <c r="F73" s="52"/>
      <c r="G73" s="52"/>
      <c r="H73" s="52"/>
      <c r="I73" s="52"/>
      <c r="J73" s="52"/>
    </row>
    <row r="74" spans="2:13" ht="10.15" customHeight="1" x14ac:dyDescent="0.35">
      <c r="C74" s="63"/>
      <c r="D74" s="63"/>
      <c r="E74" s="21"/>
      <c r="F74" s="1"/>
      <c r="G74" s="1"/>
      <c r="H74" s="1"/>
      <c r="I74" s="1"/>
      <c r="J74" s="1"/>
    </row>
    <row r="77" spans="2:13" ht="10.15" customHeight="1" x14ac:dyDescent="0.35"/>
    <row r="78" spans="2:13" ht="15.65" customHeight="1" x14ac:dyDescent="0.35">
      <c r="F78" s="3" t="s">
        <v>2</v>
      </c>
      <c r="G78" s="3" t="s">
        <v>3</v>
      </c>
      <c r="H78" s="3" t="s">
        <v>4</v>
      </c>
      <c r="I78" s="3" t="s">
        <v>5</v>
      </c>
      <c r="J78" s="3" t="s">
        <v>6</v>
      </c>
    </row>
    <row r="79" spans="2:13" ht="12.65" customHeight="1" x14ac:dyDescent="0.45">
      <c r="B79" s="10"/>
      <c r="C79" s="5" t="s">
        <v>14</v>
      </c>
      <c r="D79" s="10"/>
      <c r="E79" s="10"/>
      <c r="F79" s="10"/>
      <c r="G79" s="10"/>
      <c r="H79" s="10"/>
      <c r="I79" s="10"/>
      <c r="J79" s="10"/>
      <c r="M79" s="37"/>
    </row>
    <row r="80" spans="2:13" ht="18.5" x14ac:dyDescent="0.45">
      <c r="C80" s="63" t="s">
        <v>25</v>
      </c>
      <c r="D80" s="63"/>
      <c r="E80" s="19"/>
      <c r="F80" s="13">
        <f>SUM(F63:F65)*$F$19</f>
        <v>0</v>
      </c>
      <c r="G80" s="13">
        <f>SUM(G63:G65)*$F$19</f>
        <v>0</v>
      </c>
      <c r="H80" s="13">
        <f>SUM(H63:H65)*$F$19</f>
        <v>0</v>
      </c>
      <c r="I80" s="13">
        <f>SUM(I63:I65)*$F$19</f>
        <v>0</v>
      </c>
      <c r="J80" s="13">
        <f>SUM(J63:J65)*$F$19</f>
        <v>0</v>
      </c>
      <c r="K80" s="7"/>
    </row>
    <row r="81" spans="2:11" ht="18.5" x14ac:dyDescent="0.45">
      <c r="C81" s="74" t="s">
        <v>40</v>
      </c>
      <c r="D81" s="74"/>
      <c r="E81" s="20"/>
      <c r="F81" s="13">
        <f>HLOOKUP($F$20,$D$28:$M$51,8,FALSE)*$F$19</f>
        <v>3503.8867688818714</v>
      </c>
      <c r="G81" s="13">
        <f>HLOOKUP($F$20,$D$28:$M$51,12,FALSE)*$F$19</f>
        <v>0</v>
      </c>
      <c r="H81" s="13">
        <f>HLOOKUP($F$20,$D$28:$M$51,16,FALSE)*$F$19</f>
        <v>0</v>
      </c>
      <c r="I81" s="13">
        <f>HLOOKUP($F$20,$D$28:$M$51,20,FALSE)*$F$19</f>
        <v>0</v>
      </c>
      <c r="J81" s="13">
        <f>HLOOKUP($F$20,$D$28:$M$51,24,FALSE)*$F$19</f>
        <v>0</v>
      </c>
      <c r="K81" s="7"/>
    </row>
    <row r="82" spans="2:11" ht="18.5" x14ac:dyDescent="0.45">
      <c r="C82" s="63" t="s">
        <v>41</v>
      </c>
      <c r="D82" s="63"/>
      <c r="E82" s="19"/>
      <c r="F82" s="13">
        <f>-PV($F$26/100,$F$20*3/4,0,$F$71,0)*$F$19-PV($F$26/100,$F$20,$F$72,0,0)*$F$19-(PV($F$26/100,$F$20,$F$73,0,0)*$F$19-PV($F$26/100,$F$53,$F$73,0,0)*$F$19)</f>
        <v>0</v>
      </c>
      <c r="G82" s="13">
        <f>-PV($F$26/100,$F$20*3/4,0,$G$71,0)*$F$19-PV($F$26/100,$F$20,$G$72,0,0)*$F$19-(PV($F$26/100,$F$20,$G$73,0,0)*$F$19-PV($F$26/100,$F$53,$G$73,0,0)*$F$19)</f>
        <v>0</v>
      </c>
      <c r="H82" s="13">
        <f>-PV($F$26/100,$F$20*3/4,0,$H$71,0)*$F$19-PV($F$26/100,$F$20,$H$72,0,0)*$F$19-(PV($F$26/100,$F$20,$H$73,0,0)*$F$19-PV($F$26/100,$F$53,$H$73,0,0)*$F$19)</f>
        <v>0</v>
      </c>
      <c r="I82" s="13">
        <f>-PV($F$26/100,$F$20*3/4,0,$I$71,0)*$F$19-PV($F$26/100,$F$20,$I$72,0,0)*$F$19-(PV($F$26/100,$F$20,$I$73,0,0)*$F$19-PV($F$26/100,$F$53,$I$73,0,0)*$F$19)</f>
        <v>0</v>
      </c>
      <c r="J82" s="13">
        <f>-PV($F$26/100,$F$20*3/4,0,$J$71,0)*$F$19-PV($F$26/100,$F$20,$J$72,0,0)*$F$19-(PV($F$26/100,$F$20,$J$73,0,0)*$F$19-PV($F$26/100,$F$53,$J$73,0,0)*$F$19)</f>
        <v>0</v>
      </c>
      <c r="K82" s="7"/>
    </row>
    <row r="83" spans="2:11" ht="18.5" x14ac:dyDescent="0.45">
      <c r="C83" s="74" t="s">
        <v>26</v>
      </c>
      <c r="D83" s="74"/>
      <c r="E83" s="20"/>
      <c r="F83" s="13">
        <f>-PV($F$26/100,$F$20, 0,$F$54,0)*$F$19</f>
        <v>0</v>
      </c>
      <c r="G83" s="13">
        <f>-PV($F$26/100,$F$20, 0,$F$54,0)*$F$19</f>
        <v>0</v>
      </c>
      <c r="H83" s="13">
        <f>-PV($F$26/100,$F$20, 0,$F$54,0)*$F$19</f>
        <v>0</v>
      </c>
      <c r="I83" s="13">
        <f>-PV($F$26/100,$F$20, 0,$F$54,0)*$F$19</f>
        <v>0</v>
      </c>
      <c r="J83" s="13">
        <f>-PV($F$26/100,$F$20, 0,$F$54,0)*$F$19</f>
        <v>0</v>
      </c>
      <c r="K83" s="7"/>
    </row>
    <row r="84" spans="2:11" s="4" customFormat="1" ht="19.899999999999999" customHeight="1" x14ac:dyDescent="0.5">
      <c r="B84" s="9"/>
      <c r="C84" s="72" t="s">
        <v>46</v>
      </c>
      <c r="D84" s="72"/>
      <c r="E84" s="17"/>
      <c r="F84" s="14">
        <f>F80+F81+F82+F83</f>
        <v>3503.8867688818714</v>
      </c>
      <c r="G84" s="14">
        <f>G80+G81+G82+G83</f>
        <v>0</v>
      </c>
      <c r="H84" s="14">
        <f>H80+H81+H82+H83</f>
        <v>0</v>
      </c>
      <c r="I84" s="14">
        <f>I80+I81+I82+I83</f>
        <v>0</v>
      </c>
      <c r="J84" s="14">
        <f>J80+J81+J82+J83</f>
        <v>0</v>
      </c>
      <c r="K84" s="8"/>
    </row>
    <row r="85" spans="2:11" ht="10.15" customHeight="1" x14ac:dyDescent="0.35"/>
    <row r="86" spans="2:11" ht="3" customHeight="1" x14ac:dyDescent="0.35"/>
    <row r="88" spans="2:11" x14ac:dyDescent="0.35">
      <c r="C88" s="15" t="s">
        <v>16</v>
      </c>
      <c r="E88" s="38"/>
    </row>
    <row r="89" spans="2:11" x14ac:dyDescent="0.35">
      <c r="E89" s="38"/>
    </row>
    <row r="90" spans="2:11" x14ac:dyDescent="0.35">
      <c r="C90" s="11"/>
      <c r="E90" s="38"/>
    </row>
  </sheetData>
  <sheetProtection sheet="1" objects="1" scenarios="1"/>
  <mergeCells count="42">
    <mergeCell ref="B2:I2"/>
    <mergeCell ref="C62:D62"/>
    <mergeCell ref="C67:D67"/>
    <mergeCell ref="C66:D66"/>
    <mergeCell ref="C69:D69"/>
    <mergeCell ref="C19:D19"/>
    <mergeCell ref="C20:D20"/>
    <mergeCell ref="C53:D53"/>
    <mergeCell ref="C21:D21"/>
    <mergeCell ref="C25:D25"/>
    <mergeCell ref="C54:D54"/>
    <mergeCell ref="C26:D26"/>
    <mergeCell ref="F54:G54"/>
    <mergeCell ref="F26:G26"/>
    <mergeCell ref="F19:G19"/>
    <mergeCell ref="F20:G20"/>
    <mergeCell ref="F21:G21"/>
    <mergeCell ref="F25:G25"/>
    <mergeCell ref="C84:D84"/>
    <mergeCell ref="C18:D18"/>
    <mergeCell ref="C24:D24"/>
    <mergeCell ref="C80:D80"/>
    <mergeCell ref="C81:D81"/>
    <mergeCell ref="C82:D82"/>
    <mergeCell ref="C83:D83"/>
    <mergeCell ref="C74:D74"/>
    <mergeCell ref="C65:D65"/>
    <mergeCell ref="C64:D64"/>
    <mergeCell ref="C63:D63"/>
    <mergeCell ref="C71:D71"/>
    <mergeCell ref="C72:D72"/>
    <mergeCell ref="C22:D22"/>
    <mergeCell ref="F22:G22"/>
    <mergeCell ref="C73:D73"/>
    <mergeCell ref="C70:D70"/>
    <mergeCell ref="C68:D68"/>
    <mergeCell ref="B33:B35"/>
    <mergeCell ref="B37:B39"/>
    <mergeCell ref="B41:B43"/>
    <mergeCell ref="B45:B47"/>
    <mergeCell ref="B49:B51"/>
    <mergeCell ref="F53:G53"/>
  </mergeCells>
  <pageMargins left="0.7" right="0.7" top="0.78740157499999996" bottom="0.78740157499999996" header="0.3" footer="0.3"/>
  <pageSetup paperSize="9"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0522-7F5C-48C6-AEDB-CC3EC4393DF1}">
  <dimension ref="B1:B24"/>
  <sheetViews>
    <sheetView showGridLines="0" topLeftCell="A11" workbookViewId="0">
      <selection activeCell="G22" sqref="G22"/>
    </sheetView>
  </sheetViews>
  <sheetFormatPr baseColWidth="10" defaultRowHeight="14.5" x14ac:dyDescent="0.35"/>
  <cols>
    <col min="2" max="2" width="103.26953125" customWidth="1"/>
  </cols>
  <sheetData>
    <row r="1" spans="2:2" x14ac:dyDescent="0.35">
      <c r="B1" s="56"/>
    </row>
    <row r="2" spans="2:2" x14ac:dyDescent="0.35">
      <c r="B2" s="57" t="s">
        <v>51</v>
      </c>
    </row>
    <row r="3" spans="2:2" x14ac:dyDescent="0.35">
      <c r="B3" s="57"/>
    </row>
    <row r="4" spans="2:2" ht="29" x14ac:dyDescent="0.35">
      <c r="B4" s="58" t="s">
        <v>52</v>
      </c>
    </row>
    <row r="5" spans="2:2" x14ac:dyDescent="0.35">
      <c r="B5" s="58"/>
    </row>
    <row r="6" spans="2:2" x14ac:dyDescent="0.35">
      <c r="B6" s="57" t="s">
        <v>53</v>
      </c>
    </row>
    <row r="7" spans="2:2" x14ac:dyDescent="0.35">
      <c r="B7" s="57"/>
    </row>
    <row r="8" spans="2:2" ht="43.5" x14ac:dyDescent="0.35">
      <c r="B8" s="59" t="s">
        <v>60</v>
      </c>
    </row>
    <row r="9" spans="2:2" x14ac:dyDescent="0.35">
      <c r="B9" s="61" t="s">
        <v>61</v>
      </c>
    </row>
    <row r="10" spans="2:2" x14ac:dyDescent="0.35">
      <c r="B10" s="59"/>
    </row>
    <row r="11" spans="2:2" ht="29" x14ac:dyDescent="0.35">
      <c r="B11" s="59" t="s">
        <v>62</v>
      </c>
    </row>
    <row r="12" spans="2:2" x14ac:dyDescent="0.35">
      <c r="B12" s="61" t="s">
        <v>63</v>
      </c>
    </row>
    <row r="13" spans="2:2" x14ac:dyDescent="0.35">
      <c r="B13" s="61"/>
    </row>
    <row r="14" spans="2:2" ht="43.5" x14ac:dyDescent="0.35">
      <c r="B14" s="59" t="s">
        <v>54</v>
      </c>
    </row>
    <row r="15" spans="2:2" x14ac:dyDescent="0.35">
      <c r="B15" s="59"/>
    </row>
    <row r="16" spans="2:2" ht="72.5" x14ac:dyDescent="0.35">
      <c r="B16" s="59" t="s">
        <v>55</v>
      </c>
    </row>
    <row r="17" spans="2:2" x14ac:dyDescent="0.35">
      <c r="B17" s="59"/>
    </row>
    <row r="18" spans="2:2" x14ac:dyDescent="0.35">
      <c r="B18" s="57" t="s">
        <v>56</v>
      </c>
    </row>
    <row r="19" spans="2:2" x14ac:dyDescent="0.35">
      <c r="B19" s="57"/>
    </row>
    <row r="20" spans="2:2" ht="43.5" x14ac:dyDescent="0.35">
      <c r="B20" s="60" t="s">
        <v>57</v>
      </c>
    </row>
    <row r="21" spans="2:2" x14ac:dyDescent="0.35">
      <c r="B21" s="60"/>
    </row>
    <row r="22" spans="2:2" ht="101.5" x14ac:dyDescent="0.35">
      <c r="B22" s="60" t="s">
        <v>58</v>
      </c>
    </row>
    <row r="23" spans="2:2" x14ac:dyDescent="0.35">
      <c r="B23" s="60"/>
    </row>
    <row r="24" spans="2:2" ht="58" x14ac:dyDescent="0.35">
      <c r="B24" s="60" t="s">
        <v>59</v>
      </c>
    </row>
  </sheetData>
  <sheetProtection sheet="1" objects="1" scenarios="1"/>
  <hyperlinks>
    <hyperlink ref="B9" r:id="rId1" display="https://www.e-control.at/statistik/e-statistik/archiv/marktstatistik/preisentwicklungen" xr:uid="{2769D7E5-EFEE-4182-B662-7EAF98019AE7}"/>
    <hyperlink ref="B12" r:id="rId2" display="https://www.oenb.at/isaweb/report.do?lang=DE&amp;report=2.1" xr:uid="{AAAED0F0-0645-4A3D-A08B-2D5D9EB51E6A}"/>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TCO-Berechnung</vt:lpstr>
      <vt:lpstr>Informationen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Bauer Laura</cp:lastModifiedBy>
  <cp:lastPrinted>2022-06-19T10:35:19Z</cp:lastPrinted>
  <dcterms:created xsi:type="dcterms:W3CDTF">2022-03-02T12:14:28Z</dcterms:created>
  <dcterms:modified xsi:type="dcterms:W3CDTF">2022-08-23T08:35:24Z</dcterms:modified>
</cp:coreProperties>
</file>